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12120" windowHeight="9120" tabRatio="830" activeTab="0"/>
  </bookViews>
  <sheets>
    <sheet name="MENU" sheetId="1" r:id="rId1"/>
    <sheet name="SignficanceTest" sheetId="2" r:id="rId2"/>
    <sheet name="StdErrDiffSum" sheetId="3" r:id="rId3"/>
    <sheet name="StdErrSum3orMore" sheetId="4" r:id="rId4"/>
    <sheet name="StdErrProportion" sheetId="5" r:id="rId5"/>
    <sheet name="StdErrRatio" sheetId="6" r:id="rId6"/>
  </sheets>
  <definedNames/>
  <calcPr fullCalcOnLoad="1"/>
</workbook>
</file>

<file path=xl/sharedStrings.xml><?xml version="1.0" encoding="utf-8"?>
<sst xmlns="http://schemas.openxmlformats.org/spreadsheetml/2006/main" count="183" uniqueCount="116">
  <si>
    <t>(Example of standard error/margin of error of multiple collapsed categories or geographic areas)</t>
  </si>
  <si>
    <t>USE:</t>
  </si>
  <si>
    <t>To calculate the standard error and 90% margin of error of the sum of more than two estimated values, such as when collapsing age or income categories or combining  geographic areas.</t>
  </si>
  <si>
    <t>DATA NEEDS:</t>
  </si>
  <si>
    <t>EXAMPLE:</t>
  </si>
  <si>
    <t>How many American Indians and Alaska Natives live in the seven county lower Hudson Valley area of New York State (Dutchess, Orange, Putnam, Rockland, Sullivan, Ulster, and Westchester)?</t>
  </si>
  <si>
    <t>The 2005 ACS reports:</t>
  </si>
  <si>
    <t>American Indians and Alaska Natives</t>
  </si>
  <si>
    <t>Estimate</t>
  </si>
  <si>
    <t>Margin of Error</t>
  </si>
  <si>
    <t>Dutchess County</t>
  </si>
  <si>
    <t>Orange County</t>
  </si>
  <si>
    <t>Putnam County</t>
  </si>
  <si>
    <t xml:space="preserve"> (none in sample)</t>
  </si>
  <si>
    <t>Rockland County</t>
  </si>
  <si>
    <t>Sullivan County</t>
  </si>
  <si>
    <t>Ulster County</t>
  </si>
  <si>
    <t>Westchester County</t>
  </si>
  <si>
    <t>Total American Indians and Alaska Natives</t>
  </si>
  <si>
    <t>Simple addition of the estimates for these counties shows that there are 4,319 American Indian and Alaska Natives in this area.  But this is subject to some sampling error measured by the 90% margin of error.</t>
  </si>
  <si>
    <t>If you wish to reset the calculator to the original settings, you will need to manually delete rows 63 through the last one added.</t>
  </si>
  <si>
    <t>SAMPLE CALCULATIONS</t>
  </si>
  <si>
    <t>Note: There are seven estimates included in this request, so 7 was entered in the dialog box.</t>
  </si>
  <si>
    <t>INPUTS</t>
  </si>
  <si>
    <t>Std. Err.</t>
  </si>
  <si>
    <r>
      <t>Std.Err.</t>
    </r>
    <r>
      <rPr>
        <vertAlign val="superscript"/>
        <sz val="10"/>
        <rFont val="Arial"/>
        <family val="2"/>
      </rPr>
      <t>2</t>
    </r>
  </si>
  <si>
    <t>90% Margin of Error of Estimate 1</t>
  </si>
  <si>
    <t>90% Margin of Error of Estimate 2</t>
  </si>
  <si>
    <t>90% Margin of Error of Estimate 3</t>
  </si>
  <si>
    <t>90% Margin of Error of Estimate 4</t>
  </si>
  <si>
    <t>90% Margin of Error of Estimate 5</t>
  </si>
  <si>
    <t>90% Margin of Error of Estimate 6</t>
  </si>
  <si>
    <t>90% Margin of Error of Estimate 7</t>
  </si>
  <si>
    <t>Sum</t>
  </si>
  <si>
    <t>RESULTS</t>
  </si>
  <si>
    <t>Standard Error of Sum</t>
  </si>
  <si>
    <t>(sqrt(sum))</t>
  </si>
  <si>
    <t>90% Margin of Error of Sum</t>
  </si>
  <si>
    <t>Conclusion</t>
  </si>
  <si>
    <t>There are 4,319 American Indian and Alaska Natives in the Lower Hudson Valley area with a 90% margin of error of +/- 1,213.</t>
  </si>
  <si>
    <t>WORKING CALCULATION AREA</t>
  </si>
  <si>
    <t>How to Calculate the Standard Error of Sum of More Than Two Estimates</t>
  </si>
  <si>
    <r>
      <t>This calculation requires that yo</t>
    </r>
    <r>
      <rPr>
        <sz val="10"/>
        <rFont val="Arial"/>
        <family val="2"/>
      </rPr>
      <t>u have th</t>
    </r>
    <r>
      <rPr>
        <sz val="10"/>
        <rFont val="Arial"/>
        <family val="0"/>
      </rPr>
      <t>e 90% Margins of Error for each of the individual estimated values.</t>
    </r>
  </si>
  <si>
    <t>STANDARD ERROR CALCULATOR DIRECTIONS</t>
  </si>
  <si>
    <t>The calculator below is preset for to work with three estimates.  If you are combining more than three estimates, you will need to add more rows to the red boxed area below.  You can add up to 272 rows to this calculator for a total of 275 estimates.</t>
  </si>
  <si>
    <t>(Excel calculates these two columns)</t>
  </si>
  <si>
    <r>
      <t xml:space="preserve">To calculate the standard error and 90% margin of error for this total, simply press the "press for more data" button and enter the </t>
    </r>
    <r>
      <rPr>
        <b/>
        <sz val="10"/>
        <color indexed="10"/>
        <rFont val="Arial"/>
        <family val="2"/>
      </rPr>
      <t>TOTAL</t>
    </r>
    <r>
      <rPr>
        <sz val="10"/>
        <rFont val="Arial"/>
        <family val="0"/>
      </rPr>
      <t xml:space="preserve"> number of </t>
    </r>
    <r>
      <rPr>
        <sz val="10"/>
        <rFont val="Arial"/>
        <family val="2"/>
      </rPr>
      <t>lines</t>
    </r>
    <r>
      <rPr>
        <sz val="10"/>
        <rFont val="Arial"/>
        <family val="0"/>
      </rPr>
      <t xml:space="preserve"> that you need to include all of the areas or categories you are combining </t>
    </r>
    <r>
      <rPr>
        <sz val="10"/>
        <rFont val="Arial"/>
        <family val="2"/>
      </rPr>
      <t>by typing the number of rows needed and then pressing enter in the dialog box.  Next, enter</t>
    </r>
    <r>
      <rPr>
        <sz val="10"/>
        <rFont val="Arial"/>
        <family val="0"/>
      </rPr>
      <t xml:space="preserve">  the individual margins of error (provided by the Census Bureau into the appropriate </t>
    </r>
    <r>
      <rPr>
        <b/>
        <sz val="10"/>
        <color indexed="10"/>
        <rFont val="Arial"/>
        <family val="2"/>
      </rPr>
      <t>RED Bordered</t>
    </r>
    <r>
      <rPr>
        <sz val="10"/>
        <rFont val="Arial"/>
        <family val="0"/>
      </rPr>
      <t xml:space="preserve"> cells below.  </t>
    </r>
  </si>
  <si>
    <t>Significance test for Difference between two Estimates</t>
  </si>
  <si>
    <t>H0: Estimate1 = Estimate2</t>
  </si>
  <si>
    <t>NOTE:  An estimate may be a point estimate, mean, proportion, or ratio.</t>
  </si>
  <si>
    <t>Is there a significant difference in the percent of people 25 years and older who have completed a Bachelor's degree in Albany and Saratoga Counties, NY?</t>
  </si>
  <si>
    <t>Estimate 1 (Albany County)</t>
  </si>
  <si>
    <t>90% Margin of Error of Estimate 1 (Albany County)</t>
  </si>
  <si>
    <t>Estimate 2 (Saratoga County)</t>
  </si>
  <si>
    <t>90% Margin of Error of Estimate 2 (Saratoga County)</t>
  </si>
  <si>
    <t>Difference of Estimates (Absolute Value)</t>
  </si>
  <si>
    <t>Standard Error of Difference</t>
  </si>
  <si>
    <t>90% Margin of Error of Difference</t>
  </si>
  <si>
    <t>Conclusion (at 90% confidence level)</t>
  </si>
  <si>
    <t>Note:  If the difference of the estimates (B23) is larger than the 90% Margin of Error of the Difference (B25), the difference is statistically significant.  Otherwise there is no statistal significance to the difference.</t>
  </si>
  <si>
    <t>CONCLUSION:</t>
  </si>
  <si>
    <t>There is no basis for stating that there is a statistically significant difference in the percent of the population age 25 and older with bachelor's degrees between Albany and Saratoga Counties, NY.</t>
  </si>
  <si>
    <t>WORKING CALCULATION AREA:</t>
  </si>
  <si>
    <t>Estimate 1</t>
  </si>
  <si>
    <t>Estimate 2</t>
  </si>
  <si>
    <t>Standard Error of Difference/Sum</t>
  </si>
  <si>
    <t>90% Margin of Error of Difference/Sum</t>
  </si>
  <si>
    <t>To calculate the standard error and 90% margin of error of the sum or difference between two estimated values.</t>
  </si>
  <si>
    <t>This calculation requires that you enter the 90% Margins of Error for each of the two estimated values.</t>
  </si>
  <si>
    <t>What are the difference in median ages and corresponding 90% margin of error for Clinton and St. Lawrence Counties, NY</t>
  </si>
  <si>
    <t>The 2005 ACS general profiles tell us that the medain age in Cinton County, NY is 39.2 years +/-1.1 years and in St. Lawrence County, NY is 38.3 years +/-0.6 years.</t>
  </si>
  <si>
    <t>Simple subtraction tells us that the difference in median ages is 0.9 years, but this is subject to sampling errors.</t>
  </si>
  <si>
    <t>90% Margin of Error of first estimate (Clinton County)</t>
  </si>
  <si>
    <t>90% Margin of Error of Second estimate (St. Lawrence County)</t>
  </si>
  <si>
    <t>The difference in median age between Clinton and St. Lawrence Counties, NY is 0.9 years +/- 1.3 years.</t>
  </si>
  <si>
    <t>90% Margin of Error of first estimate</t>
  </si>
  <si>
    <t>90% Margin of Error of Second estimate</t>
  </si>
  <si>
    <t>How to Calculate the Standard Error of a Proportion</t>
  </si>
  <si>
    <t>Proportion = X/Y (X is a subset of Y)</t>
  </si>
  <si>
    <t>e.g., Percent of People age 25 plus with a Bachelors degree</t>
  </si>
  <si>
    <t>To calculate a proportion and it's standard error and 90% margin of error.</t>
  </si>
  <si>
    <t>This calculation requires that you have the estimate and the 90% margin of error for both the value of interest (numerator) and the base (denominator) of the proportion.</t>
  </si>
  <si>
    <t>What proportion of New York State's women age 25 and older with doctorate degrees reside in Erie County, NY?</t>
  </si>
  <si>
    <t>X (Erie County)</t>
  </si>
  <si>
    <t>90% Margin of Error of X</t>
  </si>
  <si>
    <t>Y (New York State)</t>
  </si>
  <si>
    <t>90% Margin of Error of Y</t>
  </si>
  <si>
    <t>Proportion</t>
  </si>
  <si>
    <t>Standard Error of Proportion</t>
  </si>
  <si>
    <t>90% Margin of Error of Proportion</t>
  </si>
  <si>
    <t>In 2005, 4.0 percent of women age 25 and older  in New York States with doctorates lived in Erie County, NY with a 90% margin of error of +/- 1.1 percent.</t>
  </si>
  <si>
    <t>X</t>
  </si>
  <si>
    <t>Y</t>
  </si>
  <si>
    <t>How to Calculate the Standard Error of a Ratio</t>
  </si>
  <si>
    <t>Proportion = X/Y (X is NOT a subset of Y)</t>
  </si>
  <si>
    <t>e.g., Sex Ratio</t>
  </si>
  <si>
    <t>To calculate a ratio and it's standard error and 90% margin of error.</t>
  </si>
  <si>
    <t>This calculation requires that you have the estimate and the 90% margin of error for both the value of interest and the base of the ratio</t>
  </si>
  <si>
    <t>What is the ratio of median household income for renters and the median gross rent in Mount Vernon City, NY?</t>
  </si>
  <si>
    <t>X (Median Gross Rent)</t>
  </si>
  <si>
    <t>Y (Median Household Income of Renters)</t>
  </si>
  <si>
    <t>Ratio</t>
  </si>
  <si>
    <t>Standard Error of Ratio</t>
  </si>
  <si>
    <t>90% Margin of Error of Ratio</t>
  </si>
  <si>
    <t>In 2005, 2.8 percent (+/- 0.7 percent) of the annual median household income was spent each month on the median gross rent in Mount Vernon City, NY.</t>
  </si>
  <si>
    <t>How to Calculate the Standard Error of the Difference or Sum of Two Estimates</t>
  </si>
  <si>
    <r>
      <t xml:space="preserve">This calculation requires that you have the two estimates being compared and their 90% margins of error.  </t>
    </r>
    <r>
      <rPr>
        <b/>
        <i/>
        <sz val="10"/>
        <rFont val="Arial"/>
        <family val="2"/>
      </rPr>
      <t>These may be reported by the Census Bureau or calculated in other worksheets within this notebook.</t>
    </r>
  </si>
  <si>
    <r>
      <t xml:space="preserve">To test for a statistically significant difference between two estimates, simply plug the individual estimates and their 90% margins of error (provided by the Census Bureau or calculated by you) into the appropriate </t>
    </r>
    <r>
      <rPr>
        <b/>
        <sz val="10"/>
        <color indexed="10"/>
        <rFont val="Arial"/>
        <family val="2"/>
      </rPr>
      <t>RED Bordered</t>
    </r>
    <r>
      <rPr>
        <sz val="10"/>
        <rFont val="Arial"/>
        <family val="0"/>
      </rPr>
      <t xml:space="preserve"> cells below. </t>
    </r>
  </si>
  <si>
    <r>
      <t xml:space="preserve">To calculate the standard error and 90% margin of error for this difference, simply plug the individual margins of error (provided by the Census Bureau into the appropriate </t>
    </r>
    <r>
      <rPr>
        <b/>
        <sz val="10"/>
        <color indexed="10"/>
        <rFont val="Arial"/>
        <family val="2"/>
      </rPr>
      <t>RED Bordered</t>
    </r>
    <r>
      <rPr>
        <sz val="10"/>
        <rFont val="Arial"/>
        <family val="0"/>
      </rPr>
      <t xml:space="preserve"> cells below.</t>
    </r>
  </si>
  <si>
    <r>
      <t xml:space="preserve">To calculate the proportion,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proportion and Y is the base.</t>
    </r>
  </si>
  <si>
    <r>
      <t xml:space="preserve">To calculate the ratio,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ratio and Y is the base.</t>
    </r>
  </si>
  <si>
    <t>H1: Estimate1 ≠ Estimate2</t>
  </si>
  <si>
    <t>The 2005 ACS tells us that 35.5 percent (+/- 2.1 percent) of the people 25 years and older in Albany County, NY completed a Bachelor's degree.  In Saratoga County, 33.1 percent (+/-2.3 percent) of the people 25 years and older completed this degree.</t>
  </si>
  <si>
    <r>
      <t>To test if there is a statistically significant difference between two estimated values at the 90% confidence level</t>
    </r>
    <r>
      <rPr>
        <sz val="10"/>
        <rFont val="Arial"/>
        <family val="2"/>
      </rPr>
      <t xml:space="preserve">.  These can be differences over time or across geographic areas. </t>
    </r>
    <r>
      <rPr>
        <b/>
        <sz val="10"/>
        <rFont val="Arial"/>
        <family val="2"/>
      </rPr>
      <t xml:space="preserve"> (NOTE:  This does not determine the importance of any difference.)</t>
    </r>
  </si>
  <si>
    <t>The 2005 ACS tells us that there are 57,761 (+/- 4,138) women with doctorates residing in New York State.  Of these, 2,310 (+/- 665) reside in Erie County.</t>
  </si>
  <si>
    <t>The 2005 ACS tells us that the median household income of renters in Mount Vernon City, NY was $34,127 +/- $7,989.  The median gross rent for these households was $964 +/-$37.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</si>
</sst>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s>
  <fonts count="18">
    <font>
      <sz val="10"/>
      <name val="Arial"/>
      <family val="0"/>
    </font>
    <font>
      <sz val="8"/>
      <name val="Arial"/>
      <family val="0"/>
    </font>
    <font>
      <b/>
      <sz val="10"/>
      <name val="Arial"/>
      <family val="2"/>
    </font>
    <font>
      <b/>
      <sz val="10"/>
      <color indexed="10"/>
      <name val="Arial"/>
      <family val="2"/>
    </font>
    <font>
      <b/>
      <sz val="12"/>
      <name val="Arial"/>
      <family val="2"/>
    </font>
    <font>
      <b/>
      <sz val="14"/>
      <color indexed="18"/>
      <name val="Arial"/>
      <family val="2"/>
    </font>
    <font>
      <b/>
      <sz val="8"/>
      <color indexed="18"/>
      <name val="Arial"/>
      <family val="2"/>
    </font>
    <font>
      <b/>
      <sz val="8"/>
      <name val="Arial"/>
      <family val="2"/>
    </font>
    <font>
      <sz val="8"/>
      <color indexed="18"/>
      <name val="Arial"/>
      <family val="2"/>
    </font>
    <font>
      <b/>
      <sz val="10"/>
      <color indexed="8"/>
      <name val="Arial"/>
      <family val="2"/>
    </font>
    <font>
      <b/>
      <sz val="8"/>
      <color indexed="56"/>
      <name val="Arial"/>
      <family val="2"/>
    </font>
    <font>
      <sz val="8"/>
      <color indexed="8"/>
      <name val="Arial"/>
      <family val="2"/>
    </font>
    <font>
      <vertAlign val="superscript"/>
      <sz val="10"/>
      <name val="Arial"/>
      <family val="2"/>
    </font>
    <font>
      <b/>
      <sz val="10"/>
      <color indexed="53"/>
      <name val="Arial"/>
      <family val="2"/>
    </font>
    <font>
      <b/>
      <sz val="8"/>
      <color indexed="10"/>
      <name val="Arial"/>
      <family val="2"/>
    </font>
    <font>
      <i/>
      <sz val="10"/>
      <name val="Arial"/>
      <family val="2"/>
    </font>
    <font>
      <b/>
      <i/>
      <sz val="10"/>
      <name val="Arial"/>
      <family val="2"/>
    </font>
    <font>
      <i/>
      <sz val="9"/>
      <name val="Arial"/>
      <family val="2"/>
    </font>
  </fonts>
  <fills count="3">
    <fill>
      <patternFill/>
    </fill>
    <fill>
      <patternFill patternType="gray125"/>
    </fill>
    <fill>
      <patternFill patternType="solid">
        <fgColor indexed="26"/>
        <bgColor indexed="64"/>
      </patternFill>
    </fill>
  </fills>
  <borders count="10">
    <border>
      <left/>
      <right/>
      <top/>
      <bottom/>
      <diagonal/>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style="thick">
        <color indexed="10"/>
      </left>
      <right style="thick">
        <color indexed="10"/>
      </right>
      <top style="thick">
        <color indexed="10"/>
      </top>
      <bottom style="thick">
        <color indexed="10"/>
      </bottom>
    </border>
    <border>
      <left style="thick">
        <color indexed="48"/>
      </left>
      <right>
        <color indexed="63"/>
      </right>
      <top style="thick">
        <color indexed="48"/>
      </top>
      <bottom>
        <color indexed="63"/>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
      <left style="thick">
        <color indexed="48"/>
      </left>
      <right>
        <color indexed="63"/>
      </right>
      <top>
        <color indexed="63"/>
      </top>
      <bottom>
        <color indexed="63"/>
      </bottom>
    </border>
    <border>
      <left>
        <color indexed="63"/>
      </left>
      <right style="thick">
        <color indexed="4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xf>
    <xf numFmtId="3" fontId="0" fillId="0" borderId="0" xfId="0" applyNumberFormat="1"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1" xfId="0" applyFont="1" applyBorder="1" applyAlignment="1">
      <alignment/>
    </xf>
    <xf numFmtId="3" fontId="0" fillId="0" borderId="2" xfId="0" applyNumberFormat="1" applyFont="1" applyBorder="1" applyAlignment="1">
      <alignment/>
    </xf>
    <xf numFmtId="0" fontId="0" fillId="0" borderId="2" xfId="0" applyFont="1" applyBorder="1" applyAlignment="1">
      <alignment/>
    </xf>
    <xf numFmtId="0" fontId="0" fillId="0" borderId="3" xfId="0" applyBorder="1" applyAlignment="1">
      <alignment/>
    </xf>
    <xf numFmtId="0" fontId="2" fillId="0" borderId="0" xfId="0" applyFont="1" applyBorder="1" applyAlignment="1">
      <alignment/>
    </xf>
    <xf numFmtId="0" fontId="0" fillId="0" borderId="4" xfId="0" applyBorder="1" applyAlignment="1">
      <alignment/>
    </xf>
    <xf numFmtId="2" fontId="0" fillId="0" borderId="0" xfId="0" applyNumberFormat="1" applyAlignment="1">
      <alignment/>
    </xf>
    <xf numFmtId="164" fontId="0" fillId="0" borderId="0" xfId="0" applyNumberFormat="1" applyAlignment="1">
      <alignment/>
    </xf>
    <xf numFmtId="0" fontId="2" fillId="0" borderId="0" xfId="0" applyFont="1" applyAlignment="1">
      <alignment/>
    </xf>
    <xf numFmtId="3" fontId="0" fillId="0" borderId="0" xfId="0" applyNumberFormat="1" applyAlignment="1">
      <alignment/>
    </xf>
    <xf numFmtId="0" fontId="13" fillId="0" borderId="0" xfId="0" applyFont="1" applyAlignment="1">
      <alignment/>
    </xf>
    <xf numFmtId="0" fontId="15" fillId="0" borderId="0" xfId="0" applyFont="1" applyAlignment="1">
      <alignment/>
    </xf>
    <xf numFmtId="0" fontId="17" fillId="0" borderId="0" xfId="0" applyFont="1" applyAlignment="1">
      <alignment/>
    </xf>
    <xf numFmtId="165" fontId="0" fillId="0" borderId="0" xfId="0" applyNumberFormat="1" applyAlignment="1">
      <alignment/>
    </xf>
    <xf numFmtId="3" fontId="0" fillId="0" borderId="4" xfId="0" applyNumberFormat="1" applyBorder="1" applyAlignment="1">
      <alignment/>
    </xf>
    <xf numFmtId="10" fontId="0" fillId="0" borderId="0" xfId="0" applyNumberFormat="1" applyAlignment="1">
      <alignment/>
    </xf>
    <xf numFmtId="0" fontId="0" fillId="2" borderId="0" xfId="0" applyFill="1" applyAlignment="1" applyProtection="1">
      <alignment/>
      <protection/>
    </xf>
    <xf numFmtId="0" fontId="0" fillId="0" borderId="0" xfId="0" applyAlignment="1">
      <alignment wrapText="1"/>
    </xf>
    <xf numFmtId="0" fontId="17" fillId="0" borderId="0" xfId="0" applyFont="1" applyAlignment="1">
      <alignment horizontal="left" wrapText="1"/>
    </xf>
    <xf numFmtId="0" fontId="0" fillId="0" borderId="0" xfId="0" applyAlignment="1">
      <alignmen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Font="1" applyBorder="1" applyAlignment="1">
      <alignment horizontal="left" wrapText="1"/>
    </xf>
    <xf numFmtId="0" fontId="0" fillId="0" borderId="0" xfId="0" applyFont="1" applyBorder="1" applyAlignment="1">
      <alignment horizontal="left" wrapText="1"/>
    </xf>
    <xf numFmtId="0" fontId="0" fillId="0" borderId="9" xfId="0" applyFont="1" applyBorder="1" applyAlignment="1">
      <alignment horizontal="lef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2" fillId="0" borderId="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6.emf" /><Relationship Id="rId5" Type="http://schemas.openxmlformats.org/officeDocument/2006/relationships/image" Target="../media/image1.emf" /><Relationship Id="rId6"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4.emf" /><Relationship Id="rId3"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104775</xdr:rowOff>
    </xdr:from>
    <xdr:to>
      <xdr:col>10</xdr:col>
      <xdr:colOff>257175</xdr:colOff>
      <xdr:row>5</xdr:row>
      <xdr:rowOff>57150</xdr:rowOff>
    </xdr:to>
    <xdr:sp>
      <xdr:nvSpPr>
        <xdr:cNvPr id="1" name="TextBox 6"/>
        <xdr:cNvSpPr txBox="1">
          <a:spLocks noChangeArrowheads="1"/>
        </xdr:cNvSpPr>
      </xdr:nvSpPr>
      <xdr:spPr>
        <a:xfrm>
          <a:off x="1628775" y="266700"/>
          <a:ext cx="47244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statistical significance of the difference between two estimates. </a:t>
          </a:r>
          <a:r>
            <a:rPr lang="en-US" cap="none" sz="800" b="1" i="0" u="none" baseline="0">
              <a:solidFill>
                <a:srgbClr val="FF0000"/>
              </a:solidFill>
              <a:latin typeface="Arial"/>
              <a:ea typeface="Arial"/>
              <a:cs typeface="Arial"/>
            </a:rPr>
            <a:t>Information Needed:</a:t>
          </a:r>
          <a:r>
            <a:rPr lang="en-US" cap="none" sz="800" b="1" i="0" u="none" baseline="0">
              <a:latin typeface="Arial"/>
              <a:ea typeface="Arial"/>
              <a:cs typeface="Arial"/>
            </a:rPr>
            <a:t>  </a:t>
          </a:r>
          <a:r>
            <a:rPr lang="en-US" cap="none" sz="800" b="0" i="0" u="none" baseline="0">
              <a:latin typeface="Arial"/>
              <a:ea typeface="Arial"/>
              <a:cs typeface="Arial"/>
            </a:rPr>
            <a:t>Two estimates. 90% margin of error for each estimate.  If you don't have this you might need to use one of the other choices below first.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Is there a significant difference between the median age in New York City and Los Angeles?</a:t>
          </a:r>
        </a:p>
      </xdr:txBody>
    </xdr:sp>
    <xdr:clientData/>
  </xdr:twoCellAnchor>
  <xdr:twoCellAnchor>
    <xdr:from>
      <xdr:col>2</xdr:col>
      <xdr:colOff>409575</xdr:colOff>
      <xdr:row>5</xdr:row>
      <xdr:rowOff>104775</xdr:rowOff>
    </xdr:from>
    <xdr:to>
      <xdr:col>10</xdr:col>
      <xdr:colOff>257175</xdr:colOff>
      <xdr:row>9</xdr:row>
      <xdr:rowOff>66675</xdr:rowOff>
    </xdr:to>
    <xdr:sp>
      <xdr:nvSpPr>
        <xdr:cNvPr id="2" name="TextBox 7"/>
        <xdr:cNvSpPr txBox="1">
          <a:spLocks noChangeArrowheads="1"/>
        </xdr:cNvSpPr>
      </xdr:nvSpPr>
      <xdr:spPr>
        <a:xfrm>
          <a:off x="1628775" y="914400"/>
          <a:ext cx="4724400"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90% margin of error for the difference between or total of two estimates.</a:t>
          </a:r>
          <a:r>
            <a:rPr lang="en-US" cap="none" sz="1000" b="0" i="0" u="none" baseline="0">
              <a:latin typeface="Arial"/>
              <a:ea typeface="Arial"/>
              <a:cs typeface="Arial"/>
            </a:rPr>
            <a:t> </a:t>
          </a:r>
          <a:r>
            <a:rPr lang="en-US" cap="none" sz="800" b="0" i="0" u="none" baseline="0">
              <a:latin typeface="Arial"/>
              <a:ea typeface="Arial"/>
              <a:cs typeface="Arial"/>
            </a:rPr>
            <a:t> This does not test for significant difference. </a:t>
          </a:r>
          <a:r>
            <a:rPr lang="en-US" cap="none" sz="800" b="1" i="0" u="none" baseline="0">
              <a:solidFill>
                <a:srgbClr val="FF0000"/>
              </a:solidFill>
              <a:latin typeface="Arial"/>
              <a:ea typeface="Arial"/>
              <a:cs typeface="Arial"/>
            </a:rPr>
            <a:t>Information Needed:</a:t>
          </a:r>
          <a:r>
            <a:rPr lang="en-US" cap="none" sz="800" b="0" i="0" u="none" baseline="0">
              <a:solidFill>
                <a:srgbClr val="000080"/>
              </a:solidFill>
              <a:latin typeface="Arial"/>
              <a:ea typeface="Arial"/>
              <a:cs typeface="Arial"/>
            </a:rPr>
            <a:t>  </a:t>
          </a:r>
          <a:r>
            <a:rPr lang="en-US" cap="none" sz="800" b="0" i="0" u="none" baseline="0">
              <a:latin typeface="Arial"/>
              <a:ea typeface="Arial"/>
              <a:cs typeface="Arial"/>
            </a:rPr>
            <a:t>Two estimates.  90% margin of error for each estimate.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is the margin of error for the number of associate degree recipients living in either Albany or Schenectady County, NY?</a:t>
          </a:r>
        </a:p>
      </xdr:txBody>
    </xdr:sp>
    <xdr:clientData/>
  </xdr:twoCellAnchor>
  <xdr:twoCellAnchor>
    <xdr:from>
      <xdr:col>2</xdr:col>
      <xdr:colOff>409575</xdr:colOff>
      <xdr:row>9</xdr:row>
      <xdr:rowOff>114300</xdr:rowOff>
    </xdr:from>
    <xdr:to>
      <xdr:col>10</xdr:col>
      <xdr:colOff>257175</xdr:colOff>
      <xdr:row>13</xdr:row>
      <xdr:rowOff>66675</xdr:rowOff>
    </xdr:to>
    <xdr:sp>
      <xdr:nvSpPr>
        <xdr:cNvPr id="3" name="TextBox 8"/>
        <xdr:cNvSpPr txBox="1">
          <a:spLocks noChangeArrowheads="1"/>
        </xdr:cNvSpPr>
      </xdr:nvSpPr>
      <xdr:spPr>
        <a:xfrm>
          <a:off x="1628775" y="1571625"/>
          <a:ext cx="472440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90% margin of error for the sum of three or more estimates.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latin typeface="Arial"/>
              <a:ea typeface="Arial"/>
              <a:cs typeface="Arial"/>
            </a:rPr>
            <a:t>Three or more estimates.  90% margin of error for each estimate.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is the margin of error for the number of households with incomes less than $40,000 (combination of 7 categories) in New York City?</a:t>
          </a:r>
        </a:p>
      </xdr:txBody>
    </xdr:sp>
    <xdr:clientData/>
  </xdr:twoCellAnchor>
  <xdr:twoCellAnchor>
    <xdr:from>
      <xdr:col>2</xdr:col>
      <xdr:colOff>409575</xdr:colOff>
      <xdr:row>13</xdr:row>
      <xdr:rowOff>114300</xdr:rowOff>
    </xdr:from>
    <xdr:to>
      <xdr:col>10</xdr:col>
      <xdr:colOff>257175</xdr:colOff>
      <xdr:row>18</xdr:row>
      <xdr:rowOff>57150</xdr:rowOff>
    </xdr:to>
    <xdr:sp>
      <xdr:nvSpPr>
        <xdr:cNvPr id="4" name="TextBox 9"/>
        <xdr:cNvSpPr txBox="1">
          <a:spLocks noChangeArrowheads="1"/>
        </xdr:cNvSpPr>
      </xdr:nvSpPr>
      <xdr:spPr>
        <a:xfrm>
          <a:off x="1628775" y="2219325"/>
          <a:ext cx="47244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Calculate the Margin of Error for a proportion. </a:t>
          </a:r>
          <a:r>
            <a:rPr lang="en-US" cap="none" sz="800" b="1" i="0" u="none" baseline="0">
              <a:latin typeface="Arial"/>
              <a:ea typeface="Arial"/>
              <a:cs typeface="Arial"/>
            </a:rPr>
            <a:t>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latin typeface="Arial"/>
              <a:ea typeface="Arial"/>
              <a:cs typeface="Arial"/>
            </a:rPr>
            <a:t>Estimated value (e.g., number of people 25 and older who did not graduate high school).  Estimated base value (e.g., number of people 25 and older). 90% margin of error for each of these estimated values.
</a:t>
          </a:r>
          <a:r>
            <a:rPr lang="en-US" cap="none" sz="800" b="1" i="0" u="none" baseline="0">
              <a:solidFill>
                <a:srgbClr val="FF0000"/>
              </a:solidFill>
              <a:latin typeface="Arial"/>
              <a:ea typeface="Arial"/>
              <a:cs typeface="Arial"/>
            </a:rPr>
            <a:t>Example:</a:t>
          </a:r>
          <a:r>
            <a:rPr lang="en-US" cap="none" sz="800" b="0" i="0" u="none" baseline="0">
              <a:latin typeface="Arial"/>
              <a:ea typeface="Arial"/>
              <a:cs typeface="Arial"/>
            </a:rPr>
            <a:t>  What percent of the population 25 and older in Syracuse did not graduate high school and what is the 90% margin of error for this percentage?</a:t>
          </a:r>
        </a:p>
      </xdr:txBody>
    </xdr:sp>
    <xdr:clientData/>
  </xdr:twoCellAnchor>
  <xdr:twoCellAnchor>
    <xdr:from>
      <xdr:col>2</xdr:col>
      <xdr:colOff>409575</xdr:colOff>
      <xdr:row>18</xdr:row>
      <xdr:rowOff>104775</xdr:rowOff>
    </xdr:from>
    <xdr:to>
      <xdr:col>10</xdr:col>
      <xdr:colOff>257175</xdr:colOff>
      <xdr:row>23</xdr:row>
      <xdr:rowOff>57150</xdr:rowOff>
    </xdr:to>
    <xdr:sp>
      <xdr:nvSpPr>
        <xdr:cNvPr id="5" name="TextBox 10"/>
        <xdr:cNvSpPr txBox="1">
          <a:spLocks noChangeArrowheads="1"/>
        </xdr:cNvSpPr>
      </xdr:nvSpPr>
      <xdr:spPr>
        <a:xfrm>
          <a:off x="1628775" y="3019425"/>
          <a:ext cx="4724400"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Calculate the Margin of Error for a ratio. </a:t>
          </a:r>
          <a:r>
            <a:rPr lang="en-US" cap="none" sz="800" b="1" i="0" u="none" baseline="0">
              <a:solidFill>
                <a:srgbClr val="FF0000"/>
              </a:solidFill>
              <a:latin typeface="Arial"/>
              <a:ea typeface="Arial"/>
              <a:cs typeface="Arial"/>
            </a:rPr>
            <a:t>Information Needed:</a:t>
          </a:r>
          <a:r>
            <a:rPr lang="en-US" cap="none" sz="800" b="1" i="0" u="none" baseline="0">
              <a:solidFill>
                <a:srgbClr val="003366"/>
              </a:solidFill>
              <a:latin typeface="Arial"/>
              <a:ea typeface="Arial"/>
              <a:cs typeface="Arial"/>
            </a:rPr>
            <a:t>  </a:t>
          </a:r>
          <a:r>
            <a:rPr lang="en-US" cap="none" sz="800" b="0" i="0" u="none" baseline="0">
              <a:solidFill>
                <a:srgbClr val="000000"/>
              </a:solidFill>
              <a:latin typeface="Arial"/>
              <a:ea typeface="Arial"/>
              <a:cs typeface="Arial"/>
            </a:rPr>
            <a:t>Estimated value (e.g., aggregate public assistance income). Estimated base value (e.g., number of households receiving public assistance). 90% margin of error for each of these estimated values.
</a:t>
          </a:r>
          <a:r>
            <a:rPr lang="en-US" cap="none" sz="800" b="1" i="0" u="none" baseline="0">
              <a:solidFill>
                <a:srgbClr val="FF0000"/>
              </a:solidFill>
              <a:latin typeface="Arial"/>
              <a:ea typeface="Arial"/>
              <a:cs typeface="Arial"/>
            </a:rPr>
            <a:t>Example:</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What was the average public assistance income of households receiving public assistance in Rochester, NY and what was the 90% margin of error for this average?</a:t>
          </a:r>
        </a:p>
      </xdr:txBody>
    </xdr:sp>
    <xdr:clientData/>
  </xdr:twoCellAnchor>
  <xdr:twoCellAnchor>
    <xdr:from>
      <xdr:col>3</xdr:col>
      <xdr:colOff>485775</xdr:colOff>
      <xdr:row>0</xdr:row>
      <xdr:rowOff>28575</xdr:rowOff>
    </xdr:from>
    <xdr:to>
      <xdr:col>8</xdr:col>
      <xdr:colOff>561975</xdr:colOff>
      <xdr:row>1</xdr:row>
      <xdr:rowOff>104775</xdr:rowOff>
    </xdr:to>
    <xdr:sp>
      <xdr:nvSpPr>
        <xdr:cNvPr id="6" name="TextBox 12"/>
        <xdr:cNvSpPr txBox="1">
          <a:spLocks noChangeArrowheads="1"/>
        </xdr:cNvSpPr>
      </xdr:nvSpPr>
      <xdr:spPr>
        <a:xfrm>
          <a:off x="2314575" y="28575"/>
          <a:ext cx="3124200" cy="238125"/>
        </a:xfrm>
        <a:prstGeom prst="rect">
          <a:avLst/>
        </a:prstGeom>
        <a:noFill/>
        <a:ln w="9525" cmpd="sng">
          <a:noFill/>
        </a:ln>
      </xdr:spPr>
      <xdr:txBody>
        <a:bodyPr vertOverflow="clip" wrap="square" anchor="ctr"/>
        <a:p>
          <a:pPr algn="ctr">
            <a:defRPr/>
          </a:pPr>
          <a:r>
            <a:rPr lang="en-US" cap="none" sz="1400" b="1" i="0" u="none" baseline="0">
              <a:solidFill>
                <a:srgbClr val="000080"/>
              </a:solidFill>
              <a:latin typeface="Arial"/>
              <a:ea typeface="Arial"/>
              <a:cs typeface="Arial"/>
            </a:rPr>
            <a:t>ACS Statistical Significance Calculator</a:t>
          </a:r>
        </a:p>
      </xdr:txBody>
    </xdr:sp>
    <xdr:clientData/>
  </xdr:twoCellAnchor>
  <xdr:twoCellAnchor editAs="oneCell">
    <xdr:from>
      <xdr:col>1</xdr:col>
      <xdr:colOff>514350</xdr:colOff>
      <xdr:row>1</xdr:row>
      <xdr:rowOff>104775</xdr:rowOff>
    </xdr:from>
    <xdr:to>
      <xdr:col>2</xdr:col>
      <xdr:colOff>361950</xdr:colOff>
      <xdr:row>4</xdr:row>
      <xdr:rowOff>38100</xdr:rowOff>
    </xdr:to>
    <xdr:pic>
      <xdr:nvPicPr>
        <xdr:cNvPr id="7" name="CommandButton1"/>
        <xdr:cNvPicPr preferRelativeResize="1">
          <a:picLocks noChangeAspect="0"/>
        </xdr:cNvPicPr>
      </xdr:nvPicPr>
      <xdr:blipFill>
        <a:blip r:embed="rId1"/>
        <a:stretch>
          <a:fillRect/>
        </a:stretch>
      </xdr:blipFill>
      <xdr:spPr>
        <a:xfrm>
          <a:off x="1123950" y="266700"/>
          <a:ext cx="457200" cy="419100"/>
        </a:xfrm>
        <a:prstGeom prst="rect">
          <a:avLst/>
        </a:prstGeom>
        <a:noFill/>
        <a:ln w="9525" cmpd="sng">
          <a:noFill/>
        </a:ln>
      </xdr:spPr>
    </xdr:pic>
    <xdr:clientData/>
  </xdr:twoCellAnchor>
  <xdr:twoCellAnchor editAs="oneCell">
    <xdr:from>
      <xdr:col>1</xdr:col>
      <xdr:colOff>514350</xdr:colOff>
      <xdr:row>5</xdr:row>
      <xdr:rowOff>114300</xdr:rowOff>
    </xdr:from>
    <xdr:to>
      <xdr:col>2</xdr:col>
      <xdr:colOff>361950</xdr:colOff>
      <xdr:row>8</xdr:row>
      <xdr:rowOff>47625</xdr:rowOff>
    </xdr:to>
    <xdr:pic>
      <xdr:nvPicPr>
        <xdr:cNvPr id="8" name="CommandButton2"/>
        <xdr:cNvPicPr preferRelativeResize="1">
          <a:picLocks noChangeAspect="0"/>
        </xdr:cNvPicPr>
      </xdr:nvPicPr>
      <xdr:blipFill>
        <a:blip r:embed="rId2"/>
        <a:stretch>
          <a:fillRect/>
        </a:stretch>
      </xdr:blipFill>
      <xdr:spPr>
        <a:xfrm>
          <a:off x="1123950" y="923925"/>
          <a:ext cx="457200" cy="419100"/>
        </a:xfrm>
        <a:prstGeom prst="rect">
          <a:avLst/>
        </a:prstGeom>
        <a:noFill/>
        <a:ln w="9525" cmpd="sng">
          <a:noFill/>
        </a:ln>
      </xdr:spPr>
    </xdr:pic>
    <xdr:clientData/>
  </xdr:twoCellAnchor>
  <xdr:twoCellAnchor editAs="oneCell">
    <xdr:from>
      <xdr:col>1</xdr:col>
      <xdr:colOff>514350</xdr:colOff>
      <xdr:row>9</xdr:row>
      <xdr:rowOff>123825</xdr:rowOff>
    </xdr:from>
    <xdr:to>
      <xdr:col>2</xdr:col>
      <xdr:colOff>361950</xdr:colOff>
      <xdr:row>12</xdr:row>
      <xdr:rowOff>57150</xdr:rowOff>
    </xdr:to>
    <xdr:pic>
      <xdr:nvPicPr>
        <xdr:cNvPr id="9" name="CommandButton3"/>
        <xdr:cNvPicPr preferRelativeResize="1">
          <a:picLocks noChangeAspect="0"/>
        </xdr:cNvPicPr>
      </xdr:nvPicPr>
      <xdr:blipFill>
        <a:blip r:embed="rId3"/>
        <a:stretch>
          <a:fillRect/>
        </a:stretch>
      </xdr:blipFill>
      <xdr:spPr>
        <a:xfrm>
          <a:off x="1123950" y="1581150"/>
          <a:ext cx="457200" cy="419100"/>
        </a:xfrm>
        <a:prstGeom prst="rect">
          <a:avLst/>
        </a:prstGeom>
        <a:noFill/>
        <a:ln w="9525" cmpd="sng">
          <a:noFill/>
        </a:ln>
      </xdr:spPr>
    </xdr:pic>
    <xdr:clientData/>
  </xdr:twoCellAnchor>
  <xdr:twoCellAnchor editAs="oneCell">
    <xdr:from>
      <xdr:col>1</xdr:col>
      <xdr:colOff>514350</xdr:colOff>
      <xdr:row>13</xdr:row>
      <xdr:rowOff>123825</xdr:rowOff>
    </xdr:from>
    <xdr:to>
      <xdr:col>2</xdr:col>
      <xdr:colOff>361950</xdr:colOff>
      <xdr:row>16</xdr:row>
      <xdr:rowOff>57150</xdr:rowOff>
    </xdr:to>
    <xdr:pic>
      <xdr:nvPicPr>
        <xdr:cNvPr id="10" name="CommandButton4"/>
        <xdr:cNvPicPr preferRelativeResize="1">
          <a:picLocks noChangeAspect="0"/>
        </xdr:cNvPicPr>
      </xdr:nvPicPr>
      <xdr:blipFill>
        <a:blip r:embed="rId4"/>
        <a:stretch>
          <a:fillRect/>
        </a:stretch>
      </xdr:blipFill>
      <xdr:spPr>
        <a:xfrm>
          <a:off x="1123950" y="2228850"/>
          <a:ext cx="457200" cy="419100"/>
        </a:xfrm>
        <a:prstGeom prst="rect">
          <a:avLst/>
        </a:prstGeom>
        <a:noFill/>
        <a:ln w="9525" cmpd="sng">
          <a:noFill/>
        </a:ln>
      </xdr:spPr>
    </xdr:pic>
    <xdr:clientData/>
  </xdr:twoCellAnchor>
  <xdr:twoCellAnchor editAs="oneCell">
    <xdr:from>
      <xdr:col>1</xdr:col>
      <xdr:colOff>514350</xdr:colOff>
      <xdr:row>18</xdr:row>
      <xdr:rowOff>104775</xdr:rowOff>
    </xdr:from>
    <xdr:to>
      <xdr:col>2</xdr:col>
      <xdr:colOff>361950</xdr:colOff>
      <xdr:row>21</xdr:row>
      <xdr:rowOff>38100</xdr:rowOff>
    </xdr:to>
    <xdr:pic>
      <xdr:nvPicPr>
        <xdr:cNvPr id="11" name="CommandButton5"/>
        <xdr:cNvPicPr preferRelativeResize="1">
          <a:picLocks noChangeAspect="0"/>
        </xdr:cNvPicPr>
      </xdr:nvPicPr>
      <xdr:blipFill>
        <a:blip r:embed="rId5"/>
        <a:stretch>
          <a:fillRect/>
        </a:stretch>
      </xdr:blipFill>
      <xdr:spPr>
        <a:xfrm>
          <a:off x="1123950" y="3019425"/>
          <a:ext cx="457200" cy="419100"/>
        </a:xfrm>
        <a:prstGeom prst="rect">
          <a:avLst/>
        </a:prstGeom>
        <a:noFill/>
        <a:ln w="9525" cmpd="sng">
          <a:noFill/>
        </a:ln>
      </xdr:spPr>
    </xdr:pic>
    <xdr:clientData/>
  </xdr:twoCellAnchor>
  <xdr:twoCellAnchor>
    <xdr:from>
      <xdr:col>2</xdr:col>
      <xdr:colOff>409575</xdr:colOff>
      <xdr:row>23</xdr:row>
      <xdr:rowOff>104775</xdr:rowOff>
    </xdr:from>
    <xdr:to>
      <xdr:col>10</xdr:col>
      <xdr:colOff>257175</xdr:colOff>
      <xdr:row>28</xdr:row>
      <xdr:rowOff>19050</xdr:rowOff>
    </xdr:to>
    <xdr:sp>
      <xdr:nvSpPr>
        <xdr:cNvPr id="12" name="TextBox 18"/>
        <xdr:cNvSpPr txBox="1">
          <a:spLocks noChangeArrowheads="1"/>
        </xdr:cNvSpPr>
      </xdr:nvSpPr>
      <xdr:spPr>
        <a:xfrm>
          <a:off x="1628775" y="3829050"/>
          <a:ext cx="472440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Usage Notes:</a:t>
          </a:r>
          <a:r>
            <a:rPr lang="en-US" cap="none" sz="800" b="0" i="0" u="none" baseline="0">
              <a:latin typeface="Arial"/>
              <a:ea typeface="Arial"/>
              <a:cs typeface="Arial"/>
            </a:rPr>
            <a:t>  This calculator can be used to determine if the difference between two estimates is statistically significant at the 90% confidence level.   It can also be used to calculate the 90% margins of error for various combinations of estimates.  The estimates can be at two different points in time or two different geographic areas.  The estimates can be means, medians, number of people/ households/housing units, ratios, or proportions.</a:t>
          </a:r>
        </a:p>
      </xdr:txBody>
    </xdr:sp>
    <xdr:clientData/>
  </xdr:twoCellAnchor>
  <xdr:twoCellAnchor editAs="absolute">
    <xdr:from>
      <xdr:col>2</xdr:col>
      <xdr:colOff>409575</xdr:colOff>
      <xdr:row>28</xdr:row>
      <xdr:rowOff>66675</xdr:rowOff>
    </xdr:from>
    <xdr:to>
      <xdr:col>10</xdr:col>
      <xdr:colOff>257175</xdr:colOff>
      <xdr:row>29</xdr:row>
      <xdr:rowOff>95250</xdr:rowOff>
    </xdr:to>
    <xdr:pic>
      <xdr:nvPicPr>
        <xdr:cNvPr id="13" name="Label1"/>
        <xdr:cNvPicPr preferRelativeResize="1">
          <a:picLocks noChangeAspect="1"/>
        </xdr:cNvPicPr>
      </xdr:nvPicPr>
      <xdr:blipFill>
        <a:blip r:embed="rId6"/>
        <a:stretch>
          <a:fillRect/>
        </a:stretch>
      </xdr:blipFill>
      <xdr:spPr>
        <a:xfrm>
          <a:off x="1628775" y="4600575"/>
          <a:ext cx="47244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76200</xdr:rowOff>
    </xdr:from>
    <xdr:to>
      <xdr:col>5</xdr:col>
      <xdr:colOff>209550</xdr:colOff>
      <xdr:row>3</xdr:row>
      <xdr:rowOff>123825</xdr:rowOff>
    </xdr:to>
    <xdr:pic>
      <xdr:nvPicPr>
        <xdr:cNvPr id="1" name="CommandButton1"/>
        <xdr:cNvPicPr preferRelativeResize="1">
          <a:picLocks noChangeAspect="1"/>
        </xdr:cNvPicPr>
      </xdr:nvPicPr>
      <xdr:blipFill>
        <a:blip r:embed="rId1"/>
        <a:stretch>
          <a:fillRect/>
        </a:stretch>
      </xdr:blipFill>
      <xdr:spPr>
        <a:xfrm>
          <a:off x="5743575" y="76200"/>
          <a:ext cx="1038225" cy="571500"/>
        </a:xfrm>
        <a:prstGeom prst="rect">
          <a:avLst/>
        </a:prstGeom>
        <a:noFill/>
        <a:ln w="9525" cmpd="sng">
          <a:noFill/>
        </a:ln>
      </xdr:spPr>
    </xdr:pic>
    <xdr:clientData/>
  </xdr:twoCellAnchor>
  <xdr:twoCellAnchor editAs="oneCell">
    <xdr:from>
      <xdr:col>3</xdr:col>
      <xdr:colOff>409575</xdr:colOff>
      <xdr:row>43</xdr:row>
      <xdr:rowOff>0</xdr:rowOff>
    </xdr:from>
    <xdr:to>
      <xdr:col>5</xdr:col>
      <xdr:colOff>228600</xdr:colOff>
      <xdr:row>46</xdr:row>
      <xdr:rowOff>85725</xdr:rowOff>
    </xdr:to>
    <xdr:pic>
      <xdr:nvPicPr>
        <xdr:cNvPr id="2" name="CommandButton2"/>
        <xdr:cNvPicPr preferRelativeResize="1">
          <a:picLocks noChangeAspect="1"/>
        </xdr:cNvPicPr>
      </xdr:nvPicPr>
      <xdr:blipFill>
        <a:blip r:embed="rId2"/>
        <a:stretch>
          <a:fillRect/>
        </a:stretch>
      </xdr:blipFill>
      <xdr:spPr>
        <a:xfrm>
          <a:off x="5762625" y="8429625"/>
          <a:ext cx="10382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0</xdr:row>
      <xdr:rowOff>95250</xdr:rowOff>
    </xdr:from>
    <xdr:to>
      <xdr:col>6</xdr:col>
      <xdr:colOff>419100</xdr:colOff>
      <xdr:row>3</xdr:row>
      <xdr:rowOff>142875</xdr:rowOff>
    </xdr:to>
    <xdr:pic>
      <xdr:nvPicPr>
        <xdr:cNvPr id="1" name="CommandButton1"/>
        <xdr:cNvPicPr preferRelativeResize="1">
          <a:picLocks noChangeAspect="1"/>
        </xdr:cNvPicPr>
      </xdr:nvPicPr>
      <xdr:blipFill>
        <a:blip r:embed="rId1"/>
        <a:stretch>
          <a:fillRect/>
        </a:stretch>
      </xdr:blipFill>
      <xdr:spPr>
        <a:xfrm>
          <a:off x="6124575" y="95250"/>
          <a:ext cx="1038225" cy="571500"/>
        </a:xfrm>
        <a:prstGeom prst="rect">
          <a:avLst/>
        </a:prstGeom>
        <a:noFill/>
        <a:ln w="9525" cmpd="sng">
          <a:noFill/>
        </a:ln>
      </xdr:spPr>
    </xdr:pic>
    <xdr:clientData/>
  </xdr:twoCellAnchor>
  <xdr:twoCellAnchor editAs="oneCell">
    <xdr:from>
      <xdr:col>3</xdr:col>
      <xdr:colOff>219075</xdr:colOff>
      <xdr:row>29</xdr:row>
      <xdr:rowOff>76200</xdr:rowOff>
    </xdr:from>
    <xdr:to>
      <xdr:col>5</xdr:col>
      <xdr:colOff>38100</xdr:colOff>
      <xdr:row>33</xdr:row>
      <xdr:rowOff>0</xdr:rowOff>
    </xdr:to>
    <xdr:pic>
      <xdr:nvPicPr>
        <xdr:cNvPr id="2" name="CommandButton2"/>
        <xdr:cNvPicPr preferRelativeResize="1">
          <a:picLocks noChangeAspect="1"/>
        </xdr:cNvPicPr>
      </xdr:nvPicPr>
      <xdr:blipFill>
        <a:blip r:embed="rId2"/>
        <a:stretch>
          <a:fillRect/>
        </a:stretch>
      </xdr:blipFill>
      <xdr:spPr>
        <a:xfrm>
          <a:off x="5133975" y="5257800"/>
          <a:ext cx="10382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52</xdr:row>
      <xdr:rowOff>57150</xdr:rowOff>
    </xdr:from>
    <xdr:to>
      <xdr:col>0</xdr:col>
      <xdr:colOff>1457325</xdr:colOff>
      <xdr:row>57</xdr:row>
      <xdr:rowOff>9525</xdr:rowOff>
    </xdr:to>
    <xdr:pic>
      <xdr:nvPicPr>
        <xdr:cNvPr id="1" name="CommandButton2"/>
        <xdr:cNvPicPr preferRelativeResize="1">
          <a:picLocks noChangeAspect="1"/>
        </xdr:cNvPicPr>
      </xdr:nvPicPr>
      <xdr:blipFill>
        <a:blip r:embed="rId1"/>
        <a:stretch>
          <a:fillRect/>
        </a:stretch>
      </xdr:blipFill>
      <xdr:spPr>
        <a:xfrm>
          <a:off x="466725" y="10220325"/>
          <a:ext cx="990600" cy="762000"/>
        </a:xfrm>
        <a:prstGeom prst="rect">
          <a:avLst/>
        </a:prstGeom>
        <a:noFill/>
        <a:ln w="9525" cmpd="sng">
          <a:noFill/>
        </a:ln>
      </xdr:spPr>
    </xdr:pic>
    <xdr:clientData/>
  </xdr:twoCellAnchor>
  <xdr:twoCellAnchor editAs="oneCell">
    <xdr:from>
      <xdr:col>2</xdr:col>
      <xdr:colOff>809625</xdr:colOff>
      <xdr:row>0</xdr:row>
      <xdr:rowOff>28575</xdr:rowOff>
    </xdr:from>
    <xdr:to>
      <xdr:col>3</xdr:col>
      <xdr:colOff>933450</xdr:colOff>
      <xdr:row>3</xdr:row>
      <xdr:rowOff>9525</xdr:rowOff>
    </xdr:to>
    <xdr:pic>
      <xdr:nvPicPr>
        <xdr:cNvPr id="2" name="CommandButton1"/>
        <xdr:cNvPicPr preferRelativeResize="1">
          <a:picLocks noChangeAspect="1"/>
        </xdr:cNvPicPr>
      </xdr:nvPicPr>
      <xdr:blipFill>
        <a:blip r:embed="rId2"/>
        <a:stretch>
          <a:fillRect/>
        </a:stretch>
      </xdr:blipFill>
      <xdr:spPr>
        <a:xfrm>
          <a:off x="5848350" y="28575"/>
          <a:ext cx="1038225" cy="504825"/>
        </a:xfrm>
        <a:prstGeom prst="rect">
          <a:avLst/>
        </a:prstGeom>
        <a:noFill/>
        <a:ln w="9525" cmpd="sng">
          <a:noFill/>
        </a:ln>
      </xdr:spPr>
    </xdr:pic>
    <xdr:clientData/>
  </xdr:twoCellAnchor>
  <xdr:twoCellAnchor editAs="oneCell">
    <xdr:from>
      <xdr:col>2</xdr:col>
      <xdr:colOff>904875</xdr:colOff>
      <xdr:row>64</xdr:row>
      <xdr:rowOff>0</xdr:rowOff>
    </xdr:from>
    <xdr:to>
      <xdr:col>3</xdr:col>
      <xdr:colOff>1028700</xdr:colOff>
      <xdr:row>67</xdr:row>
      <xdr:rowOff>19050</xdr:rowOff>
    </xdr:to>
    <xdr:pic>
      <xdr:nvPicPr>
        <xdr:cNvPr id="3" name="CommandButton3"/>
        <xdr:cNvPicPr preferRelativeResize="1">
          <a:picLocks noChangeAspect="1"/>
        </xdr:cNvPicPr>
      </xdr:nvPicPr>
      <xdr:blipFill>
        <a:blip r:embed="rId3"/>
        <a:stretch>
          <a:fillRect/>
        </a:stretch>
      </xdr:blipFill>
      <xdr:spPr>
        <a:xfrm>
          <a:off x="5943600" y="12201525"/>
          <a:ext cx="10382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76200</xdr:rowOff>
    </xdr:from>
    <xdr:to>
      <xdr:col>3</xdr:col>
      <xdr:colOff>342900</xdr:colOff>
      <xdr:row>3</xdr:row>
      <xdr:rowOff>57150</xdr:rowOff>
    </xdr:to>
    <xdr:pic>
      <xdr:nvPicPr>
        <xdr:cNvPr id="1" name="CommandButton1"/>
        <xdr:cNvPicPr preferRelativeResize="1">
          <a:picLocks noChangeAspect="1"/>
        </xdr:cNvPicPr>
      </xdr:nvPicPr>
      <xdr:blipFill>
        <a:blip r:embed="rId1"/>
        <a:stretch>
          <a:fillRect/>
        </a:stretch>
      </xdr:blipFill>
      <xdr:spPr>
        <a:xfrm>
          <a:off x="3990975" y="76200"/>
          <a:ext cx="1038225" cy="504825"/>
        </a:xfrm>
        <a:prstGeom prst="rect">
          <a:avLst/>
        </a:prstGeom>
        <a:noFill/>
        <a:ln w="9525" cmpd="sng">
          <a:noFill/>
        </a:ln>
      </xdr:spPr>
    </xdr:pic>
    <xdr:clientData/>
  </xdr:twoCellAnchor>
  <xdr:twoCellAnchor editAs="oneCell">
    <xdr:from>
      <xdr:col>2</xdr:col>
      <xdr:colOff>514350</xdr:colOff>
      <xdr:row>35</xdr:row>
      <xdr:rowOff>133350</xdr:rowOff>
    </xdr:from>
    <xdr:to>
      <xdr:col>4</xdr:col>
      <xdr:colOff>333375</xdr:colOff>
      <xdr:row>38</xdr:row>
      <xdr:rowOff>142875</xdr:rowOff>
    </xdr:to>
    <xdr:pic>
      <xdr:nvPicPr>
        <xdr:cNvPr id="2" name="CommandButton2"/>
        <xdr:cNvPicPr preferRelativeResize="1">
          <a:picLocks noChangeAspect="1"/>
        </xdr:cNvPicPr>
      </xdr:nvPicPr>
      <xdr:blipFill>
        <a:blip r:embed="rId2"/>
        <a:stretch>
          <a:fillRect/>
        </a:stretch>
      </xdr:blipFill>
      <xdr:spPr>
        <a:xfrm>
          <a:off x="4591050" y="6858000"/>
          <a:ext cx="10382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85725</xdr:rowOff>
    </xdr:from>
    <xdr:to>
      <xdr:col>4</xdr:col>
      <xdr:colOff>9525</xdr:colOff>
      <xdr:row>3</xdr:row>
      <xdr:rowOff>142875</xdr:rowOff>
    </xdr:to>
    <xdr:pic>
      <xdr:nvPicPr>
        <xdr:cNvPr id="1" name="CommandButton1"/>
        <xdr:cNvPicPr preferRelativeResize="1">
          <a:picLocks noChangeAspect="1"/>
        </xdr:cNvPicPr>
      </xdr:nvPicPr>
      <xdr:blipFill>
        <a:blip r:embed="rId1"/>
        <a:stretch>
          <a:fillRect/>
        </a:stretch>
      </xdr:blipFill>
      <xdr:spPr>
        <a:xfrm>
          <a:off x="3619500" y="85725"/>
          <a:ext cx="1038225" cy="581025"/>
        </a:xfrm>
        <a:prstGeom prst="rect">
          <a:avLst/>
        </a:prstGeom>
        <a:noFill/>
        <a:ln w="9525" cmpd="sng">
          <a:noFill/>
        </a:ln>
      </xdr:spPr>
    </xdr:pic>
    <xdr:clientData/>
  </xdr:twoCellAnchor>
  <xdr:twoCellAnchor editAs="oneCell">
    <xdr:from>
      <xdr:col>2</xdr:col>
      <xdr:colOff>476250</xdr:colOff>
      <xdr:row>34</xdr:row>
      <xdr:rowOff>161925</xdr:rowOff>
    </xdr:from>
    <xdr:to>
      <xdr:col>4</xdr:col>
      <xdr:colOff>295275</xdr:colOff>
      <xdr:row>38</xdr:row>
      <xdr:rowOff>66675</xdr:rowOff>
    </xdr:to>
    <xdr:pic>
      <xdr:nvPicPr>
        <xdr:cNvPr id="2" name="CommandButton2"/>
        <xdr:cNvPicPr preferRelativeResize="1">
          <a:picLocks noChangeAspect="1"/>
        </xdr:cNvPicPr>
      </xdr:nvPicPr>
      <xdr:blipFill>
        <a:blip r:embed="rId2"/>
        <a:stretch>
          <a:fillRect/>
        </a:stretch>
      </xdr:blipFill>
      <xdr:spPr>
        <a:xfrm>
          <a:off x="3905250" y="6896100"/>
          <a:ext cx="10382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1"/>
  <dimension ref="A1:L30"/>
  <sheetViews>
    <sheetView tabSelected="1" workbookViewId="0" topLeftCell="A1">
      <selection activeCell="A1" sqref="A1:L30"/>
    </sheetView>
  </sheetViews>
  <sheetFormatPr defaultColWidth="9.140625" defaultRowHeight="12.75"/>
  <sheetData>
    <row r="1" spans="1:12" ht="12.75">
      <c r="A1" s="27"/>
      <c r="B1" s="27"/>
      <c r="C1" s="27"/>
      <c r="D1" s="27"/>
      <c r="E1" s="27"/>
      <c r="F1" s="27"/>
      <c r="G1" s="27"/>
      <c r="H1" s="27"/>
      <c r="I1" s="27"/>
      <c r="J1" s="27"/>
      <c r="K1" s="27"/>
      <c r="L1" s="27"/>
    </row>
    <row r="2" spans="1:12" ht="12.75">
      <c r="A2" s="27"/>
      <c r="B2" s="27"/>
      <c r="C2" s="27"/>
      <c r="D2" s="27"/>
      <c r="E2" s="27"/>
      <c r="F2" s="27"/>
      <c r="G2" s="27"/>
      <c r="H2" s="27"/>
      <c r="I2" s="27"/>
      <c r="J2" s="27"/>
      <c r="K2" s="27"/>
      <c r="L2" s="27"/>
    </row>
    <row r="3" spans="1:12" ht="12.75">
      <c r="A3" s="27"/>
      <c r="B3" s="27"/>
      <c r="C3" s="27"/>
      <c r="D3" s="27"/>
      <c r="E3" s="27"/>
      <c r="F3" s="27"/>
      <c r="G3" s="27"/>
      <c r="H3" s="27"/>
      <c r="I3" s="27"/>
      <c r="J3" s="27"/>
      <c r="K3" s="27"/>
      <c r="L3" s="27"/>
    </row>
    <row r="4" spans="1:12" ht="12.75">
      <c r="A4" s="27"/>
      <c r="B4" s="27"/>
      <c r="C4" s="27"/>
      <c r="D4" s="27"/>
      <c r="E4" s="27"/>
      <c r="F4" s="27"/>
      <c r="G4" s="27"/>
      <c r="H4" s="27"/>
      <c r="I4" s="27"/>
      <c r="J4" s="27"/>
      <c r="K4" s="27"/>
      <c r="L4" s="27"/>
    </row>
    <row r="5" spans="1:12" ht="12.75">
      <c r="A5" s="27"/>
      <c r="B5" s="27"/>
      <c r="C5" s="27"/>
      <c r="D5" s="27"/>
      <c r="E5" s="27"/>
      <c r="F5" s="27"/>
      <c r="G5" s="27"/>
      <c r="H5" s="27"/>
      <c r="I5" s="27"/>
      <c r="J5" s="27"/>
      <c r="K5" s="27"/>
      <c r="L5" s="27"/>
    </row>
    <row r="6" spans="1:12" ht="12.75">
      <c r="A6" s="27"/>
      <c r="B6" s="27"/>
      <c r="C6" s="27"/>
      <c r="D6" s="27"/>
      <c r="E6" s="27"/>
      <c r="F6" s="27"/>
      <c r="G6" s="27"/>
      <c r="H6" s="27"/>
      <c r="I6" s="27"/>
      <c r="J6" s="27"/>
      <c r="K6" s="27"/>
      <c r="L6" s="27"/>
    </row>
    <row r="7" spans="1:12" ht="12.75">
      <c r="A7" s="27"/>
      <c r="B7" s="27"/>
      <c r="C7" s="27"/>
      <c r="D7" s="27"/>
      <c r="E7" s="27"/>
      <c r="F7" s="27"/>
      <c r="G7" s="27"/>
      <c r="H7" s="27"/>
      <c r="I7" s="27"/>
      <c r="J7" s="27"/>
      <c r="K7" s="27"/>
      <c r="L7" s="27"/>
    </row>
    <row r="8" spans="1:12" ht="12.75">
      <c r="A8" s="27"/>
      <c r="B8" s="27"/>
      <c r="C8" s="27"/>
      <c r="D8" s="27"/>
      <c r="E8" s="27"/>
      <c r="F8" s="27"/>
      <c r="G8" s="27"/>
      <c r="H8" s="27"/>
      <c r="I8" s="27"/>
      <c r="J8" s="27"/>
      <c r="K8" s="27"/>
      <c r="L8" s="27"/>
    </row>
    <row r="9" spans="1:12" ht="12.75">
      <c r="A9" s="27"/>
      <c r="B9" s="27"/>
      <c r="C9" s="27"/>
      <c r="D9" s="27"/>
      <c r="E9" s="27"/>
      <c r="F9" s="27"/>
      <c r="G9" s="27"/>
      <c r="H9" s="27"/>
      <c r="I9" s="27"/>
      <c r="J9" s="27"/>
      <c r="K9" s="27"/>
      <c r="L9" s="27"/>
    </row>
    <row r="10" spans="1:12" ht="12.75">
      <c r="A10" s="27"/>
      <c r="B10" s="27"/>
      <c r="C10" s="27"/>
      <c r="D10" s="27"/>
      <c r="E10" s="27"/>
      <c r="F10" s="27"/>
      <c r="G10" s="27"/>
      <c r="H10" s="27"/>
      <c r="I10" s="27"/>
      <c r="J10" s="27"/>
      <c r="K10" s="27"/>
      <c r="L10" s="27"/>
    </row>
    <row r="11" spans="1:12" ht="12.75">
      <c r="A11" s="27"/>
      <c r="B11" s="27"/>
      <c r="C11" s="27"/>
      <c r="D11" s="27"/>
      <c r="E11" s="27"/>
      <c r="F11" s="27"/>
      <c r="G11" s="27"/>
      <c r="H11" s="27"/>
      <c r="I11" s="27"/>
      <c r="J11" s="27"/>
      <c r="K11" s="27"/>
      <c r="L11" s="27"/>
    </row>
    <row r="12" spans="1:12" ht="12.75">
      <c r="A12" s="27"/>
      <c r="B12" s="27"/>
      <c r="C12" s="27"/>
      <c r="D12" s="27"/>
      <c r="E12" s="27"/>
      <c r="F12" s="27"/>
      <c r="G12" s="27"/>
      <c r="H12" s="27"/>
      <c r="I12" s="27"/>
      <c r="J12" s="27"/>
      <c r="K12" s="27"/>
      <c r="L12" s="27"/>
    </row>
    <row r="13" spans="1:12" ht="12.75">
      <c r="A13" s="27"/>
      <c r="B13" s="27"/>
      <c r="C13" s="27"/>
      <c r="D13" s="27"/>
      <c r="E13" s="27"/>
      <c r="F13" s="27"/>
      <c r="G13" s="27"/>
      <c r="H13" s="27"/>
      <c r="I13" s="27"/>
      <c r="J13" s="27"/>
      <c r="K13" s="27"/>
      <c r="L13" s="27"/>
    </row>
    <row r="14" spans="1:12" ht="12.75">
      <c r="A14" s="27"/>
      <c r="B14" s="27"/>
      <c r="C14" s="27"/>
      <c r="D14" s="27"/>
      <c r="E14" s="27"/>
      <c r="F14" s="27"/>
      <c r="G14" s="27"/>
      <c r="H14" s="27"/>
      <c r="I14" s="27"/>
      <c r="J14" s="27"/>
      <c r="K14" s="27"/>
      <c r="L14" s="27"/>
    </row>
    <row r="15" spans="1:12" ht="12.75">
      <c r="A15" s="27"/>
      <c r="B15" s="27"/>
      <c r="C15" s="27"/>
      <c r="D15" s="27"/>
      <c r="E15" s="27"/>
      <c r="F15" s="27"/>
      <c r="G15" s="27"/>
      <c r="H15" s="27"/>
      <c r="I15" s="27"/>
      <c r="J15" s="27"/>
      <c r="K15" s="27"/>
      <c r="L15" s="27"/>
    </row>
    <row r="16" spans="1:12" ht="12.75">
      <c r="A16" s="27"/>
      <c r="B16" s="27"/>
      <c r="C16" s="27"/>
      <c r="D16" s="27"/>
      <c r="E16" s="27"/>
      <c r="F16" s="27"/>
      <c r="G16" s="27"/>
      <c r="H16" s="27"/>
      <c r="I16" s="27"/>
      <c r="J16" s="27"/>
      <c r="K16" s="27"/>
      <c r="L16" s="27"/>
    </row>
    <row r="17" spans="1:12" ht="12.75">
      <c r="A17" s="27"/>
      <c r="B17" s="27"/>
      <c r="C17" s="27"/>
      <c r="D17" s="27"/>
      <c r="E17" s="27"/>
      <c r="F17" s="27"/>
      <c r="G17" s="27"/>
      <c r="H17" s="27"/>
      <c r="I17" s="27"/>
      <c r="J17" s="27"/>
      <c r="K17" s="27"/>
      <c r="L17" s="27"/>
    </row>
    <row r="18" spans="1:12" ht="12.75">
      <c r="A18" s="27"/>
      <c r="B18" s="27"/>
      <c r="C18" s="27"/>
      <c r="D18" s="27"/>
      <c r="E18" s="27"/>
      <c r="F18" s="27"/>
      <c r="G18" s="27"/>
      <c r="H18" s="27"/>
      <c r="I18" s="27"/>
      <c r="J18" s="27"/>
      <c r="K18" s="27"/>
      <c r="L18" s="27"/>
    </row>
    <row r="19" spans="1:12" ht="12.75">
      <c r="A19" s="27"/>
      <c r="B19" s="27"/>
      <c r="C19" s="27"/>
      <c r="D19" s="27"/>
      <c r="E19" s="27"/>
      <c r="F19" s="27"/>
      <c r="G19" s="27"/>
      <c r="H19" s="27"/>
      <c r="I19" s="27"/>
      <c r="J19" s="27"/>
      <c r="K19" s="27"/>
      <c r="L19" s="27"/>
    </row>
    <row r="20" spans="1:12" ht="12.75">
      <c r="A20" s="27"/>
      <c r="B20" s="27"/>
      <c r="C20" s="27"/>
      <c r="D20" s="27"/>
      <c r="E20" s="27"/>
      <c r="F20" s="27"/>
      <c r="G20" s="27"/>
      <c r="H20" s="27"/>
      <c r="I20" s="27"/>
      <c r="J20" s="27"/>
      <c r="K20" s="27"/>
      <c r="L20" s="27"/>
    </row>
    <row r="21" spans="1:12" ht="12.75">
      <c r="A21" s="27"/>
      <c r="B21" s="27"/>
      <c r="C21" s="27"/>
      <c r="D21" s="27"/>
      <c r="E21" s="27"/>
      <c r="F21" s="27"/>
      <c r="G21" s="27"/>
      <c r="H21" s="27"/>
      <c r="I21" s="27"/>
      <c r="J21" s="27"/>
      <c r="K21" s="27"/>
      <c r="L21" s="27"/>
    </row>
    <row r="22" spans="1:12" ht="12.75">
      <c r="A22" s="27"/>
      <c r="B22" s="27"/>
      <c r="C22" s="27"/>
      <c r="D22" s="27"/>
      <c r="E22" s="27"/>
      <c r="F22" s="27"/>
      <c r="G22" s="27"/>
      <c r="H22" s="27"/>
      <c r="I22" s="27"/>
      <c r="J22" s="27"/>
      <c r="K22" s="27"/>
      <c r="L22" s="27"/>
    </row>
    <row r="23" spans="1:12" ht="12.75">
      <c r="A23" s="27"/>
      <c r="B23" s="27"/>
      <c r="C23" s="27"/>
      <c r="D23" s="27"/>
      <c r="E23" s="27"/>
      <c r="F23" s="27"/>
      <c r="G23" s="27"/>
      <c r="H23" s="27"/>
      <c r="I23" s="27"/>
      <c r="J23" s="27"/>
      <c r="K23" s="27"/>
      <c r="L23" s="27"/>
    </row>
    <row r="24" spans="1:12" ht="12.75">
      <c r="A24" s="27"/>
      <c r="B24" s="27"/>
      <c r="C24" s="27"/>
      <c r="D24" s="27"/>
      <c r="E24" s="27"/>
      <c r="F24" s="27"/>
      <c r="G24" s="27"/>
      <c r="H24" s="27"/>
      <c r="I24" s="27"/>
      <c r="J24" s="27"/>
      <c r="K24" s="27"/>
      <c r="L24" s="27"/>
    </row>
    <row r="25" spans="1:12" ht="12.75">
      <c r="A25" s="27"/>
      <c r="B25" s="27"/>
      <c r="C25" s="27"/>
      <c r="D25" s="27"/>
      <c r="E25" s="27"/>
      <c r="F25" s="27"/>
      <c r="G25" s="27"/>
      <c r="H25" s="27"/>
      <c r="I25" s="27"/>
      <c r="J25" s="27"/>
      <c r="K25" s="27"/>
      <c r="L25" s="27"/>
    </row>
    <row r="26" spans="1:12" ht="12.75">
      <c r="A26" s="27"/>
      <c r="B26" s="27"/>
      <c r="C26" s="27"/>
      <c r="D26" s="27"/>
      <c r="E26" s="27"/>
      <c r="F26" s="27"/>
      <c r="G26" s="27"/>
      <c r="H26" s="27"/>
      <c r="I26" s="27"/>
      <c r="J26" s="27"/>
      <c r="K26" s="27"/>
      <c r="L26" s="27"/>
    </row>
    <row r="27" spans="1:12" ht="12.75">
      <c r="A27" s="27"/>
      <c r="B27" s="27"/>
      <c r="C27" s="27"/>
      <c r="D27" s="27"/>
      <c r="E27" s="27"/>
      <c r="F27" s="27"/>
      <c r="G27" s="27"/>
      <c r="H27" s="27"/>
      <c r="I27" s="27"/>
      <c r="J27" s="27"/>
      <c r="K27" s="27"/>
      <c r="L27" s="27"/>
    </row>
    <row r="28" spans="1:12" ht="12.75">
      <c r="A28" s="27"/>
      <c r="B28" s="27"/>
      <c r="C28" s="27"/>
      <c r="D28" s="27"/>
      <c r="E28" s="27"/>
      <c r="F28" s="27"/>
      <c r="G28" s="27"/>
      <c r="H28" s="27"/>
      <c r="I28" s="27"/>
      <c r="J28" s="27"/>
      <c r="K28" s="27"/>
      <c r="L28" s="27"/>
    </row>
    <row r="29" spans="1:12" ht="12.75">
      <c r="A29" s="27"/>
      <c r="B29" s="27"/>
      <c r="C29" s="27"/>
      <c r="D29" s="27"/>
      <c r="E29" s="27"/>
      <c r="F29" s="27"/>
      <c r="G29" s="27"/>
      <c r="H29" s="27"/>
      <c r="I29" s="27"/>
      <c r="J29" s="27"/>
      <c r="K29" s="27"/>
      <c r="L29" s="27"/>
    </row>
    <row r="30" spans="1:12" ht="12.75">
      <c r="A30" s="27"/>
      <c r="B30" s="27"/>
      <c r="C30" s="27"/>
      <c r="D30" s="27"/>
      <c r="E30" s="27"/>
      <c r="F30" s="27"/>
      <c r="G30" s="27"/>
      <c r="H30" s="27"/>
      <c r="I30" s="27"/>
      <c r="J30" s="27"/>
      <c r="K30" s="27"/>
      <c r="L30" s="27"/>
    </row>
  </sheetData>
  <sheetProtection password="D93F" sheet="1" objects="1" scenarios="1"/>
  <mergeCells count="1">
    <mergeCell ref="A1:L30"/>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5"/>
  <dimension ref="A1:F44"/>
  <sheetViews>
    <sheetView workbookViewId="0" topLeftCell="A1">
      <selection activeCell="A1" sqref="A1"/>
    </sheetView>
  </sheetViews>
  <sheetFormatPr defaultColWidth="9.140625" defaultRowHeight="12.75"/>
  <cols>
    <col min="1" max="1" width="62.00390625" style="0" bestFit="1" customWidth="1"/>
  </cols>
  <sheetData>
    <row r="1" ht="15.75">
      <c r="A1" s="1" t="s">
        <v>47</v>
      </c>
    </row>
    <row r="2" ht="12.75">
      <c r="A2" t="s">
        <v>48</v>
      </c>
    </row>
    <row r="3" ht="12.75">
      <c r="A3" t="s">
        <v>111</v>
      </c>
    </row>
    <row r="4" ht="12.75">
      <c r="A4" s="22" t="s">
        <v>49</v>
      </c>
    </row>
    <row r="5" ht="12.75">
      <c r="A5" s="22"/>
    </row>
    <row r="6" ht="12.75">
      <c r="A6" s="3" t="s">
        <v>1</v>
      </c>
    </row>
    <row r="7" spans="1:6" ht="27" customHeight="1">
      <c r="A7" s="28" t="s">
        <v>113</v>
      </c>
      <c r="B7" s="28"/>
      <c r="C7" s="28"/>
      <c r="D7" s="28"/>
      <c r="E7" s="28"/>
      <c r="F7" s="28"/>
    </row>
    <row r="9" ht="12.75">
      <c r="A9" s="3" t="s">
        <v>3</v>
      </c>
    </row>
    <row r="10" spans="1:6" ht="27" customHeight="1">
      <c r="A10" s="28" t="s">
        <v>106</v>
      </c>
      <c r="B10" s="28"/>
      <c r="C10" s="28"/>
      <c r="D10" s="28"/>
      <c r="E10" s="28"/>
      <c r="F10" s="28"/>
    </row>
    <row r="12" ht="12.75">
      <c r="A12" s="3" t="s">
        <v>4</v>
      </c>
    </row>
    <row r="13" spans="1:6" ht="26.25" customHeight="1">
      <c r="A13" s="28" t="s">
        <v>50</v>
      </c>
      <c r="B13" s="28"/>
      <c r="C13" s="28"/>
      <c r="D13" s="28"/>
      <c r="E13" s="28"/>
      <c r="F13" s="28"/>
    </row>
    <row r="14" spans="1:6" ht="27.75" customHeight="1">
      <c r="A14" s="28" t="s">
        <v>112</v>
      </c>
      <c r="B14" s="28"/>
      <c r="C14" s="28"/>
      <c r="D14" s="28"/>
      <c r="E14" s="28"/>
      <c r="F14" s="28"/>
    </row>
    <row r="15" spans="1:6" ht="27.75" customHeight="1">
      <c r="A15" s="28" t="s">
        <v>107</v>
      </c>
      <c r="B15" s="28"/>
      <c r="C15" s="28"/>
      <c r="D15" s="28"/>
      <c r="E15" s="28"/>
      <c r="F15" s="28"/>
    </row>
    <row r="16" spans="1:6" ht="12.75">
      <c r="A16" s="2"/>
      <c r="B16" s="2"/>
      <c r="C16" s="2"/>
      <c r="D16" s="2"/>
      <c r="E16" s="2"/>
      <c r="F16" s="2"/>
    </row>
    <row r="17" ht="13.5" thickBot="1">
      <c r="B17" t="s">
        <v>23</v>
      </c>
    </row>
    <row r="18" spans="1:2" ht="14.25" thickBot="1" thickTop="1">
      <c r="A18" t="s">
        <v>51</v>
      </c>
      <c r="B18" s="16">
        <v>35.5</v>
      </c>
    </row>
    <row r="19" spans="1:2" ht="14.25" thickBot="1" thickTop="1">
      <c r="A19" t="s">
        <v>52</v>
      </c>
      <c r="B19" s="16">
        <v>2.1</v>
      </c>
    </row>
    <row r="20" spans="1:2" ht="14.25" thickBot="1" thickTop="1">
      <c r="A20" t="s">
        <v>53</v>
      </c>
      <c r="B20" s="16">
        <v>33.1</v>
      </c>
    </row>
    <row r="21" spans="1:2" ht="14.25" thickBot="1" thickTop="1">
      <c r="A21" t="s">
        <v>54</v>
      </c>
      <c r="B21" s="16">
        <v>2.3</v>
      </c>
    </row>
    <row r="22" ht="13.5" thickTop="1">
      <c r="B22" t="s">
        <v>34</v>
      </c>
    </row>
    <row r="23" spans="1:2" ht="12.75">
      <c r="A23" t="s">
        <v>55</v>
      </c>
      <c r="B23">
        <v>2.4</v>
      </c>
    </row>
    <row r="24" spans="1:2" ht="12.75">
      <c r="A24" t="s">
        <v>56</v>
      </c>
      <c r="B24">
        <v>1.8875650305936287</v>
      </c>
    </row>
    <row r="25" spans="1:2" ht="12.75">
      <c r="A25" t="s">
        <v>57</v>
      </c>
      <c r="B25">
        <v>3.1144823004794873</v>
      </c>
    </row>
    <row r="27" spans="1:2" ht="12.75">
      <c r="A27" t="s">
        <v>58</v>
      </c>
      <c r="B27" t="str">
        <f>IF((B23&gt;B25),"Significant Difference","Not Significantly Different")</f>
        <v>Not Significantly Different</v>
      </c>
    </row>
    <row r="28" spans="1:6" s="23" customFormat="1" ht="25.5" customHeight="1">
      <c r="A28" s="29" t="s">
        <v>59</v>
      </c>
      <c r="B28" s="29"/>
      <c r="C28" s="29"/>
      <c r="D28" s="29"/>
      <c r="E28" s="29"/>
      <c r="F28" s="29"/>
    </row>
    <row r="30" ht="12.75">
      <c r="A30" s="3" t="s">
        <v>60</v>
      </c>
    </row>
    <row r="31" spans="1:6" ht="25.5" customHeight="1">
      <c r="A31" s="28" t="s">
        <v>61</v>
      </c>
      <c r="B31" s="30"/>
      <c r="C31" s="30"/>
      <c r="D31" s="30"/>
      <c r="E31" s="30"/>
      <c r="F31" s="30"/>
    </row>
    <row r="33" ht="12.75">
      <c r="A33" s="3" t="s">
        <v>62</v>
      </c>
    </row>
    <row r="34" ht="13.5" thickBot="1">
      <c r="B34" t="s">
        <v>23</v>
      </c>
    </row>
    <row r="35" spans="1:2" ht="14.25" thickBot="1" thickTop="1">
      <c r="A35" t="s">
        <v>63</v>
      </c>
      <c r="B35" s="16"/>
    </row>
    <row r="36" spans="1:2" ht="14.25" thickBot="1" thickTop="1">
      <c r="A36" t="s">
        <v>26</v>
      </c>
      <c r="B36" s="16"/>
    </row>
    <row r="37" spans="1:2" ht="14.25" thickBot="1" thickTop="1">
      <c r="A37" t="s">
        <v>64</v>
      </c>
      <c r="B37" s="16"/>
    </row>
    <row r="38" spans="1:2" ht="14.25" thickBot="1" thickTop="1">
      <c r="A38" t="s">
        <v>27</v>
      </c>
      <c r="B38" s="16"/>
    </row>
    <row r="39" ht="13.5" thickTop="1">
      <c r="B39" t="s">
        <v>34</v>
      </c>
    </row>
    <row r="40" spans="1:2" ht="12.75">
      <c r="A40" t="s">
        <v>55</v>
      </c>
      <c r="B40">
        <f>ABS(B35-B37)</f>
        <v>0</v>
      </c>
    </row>
    <row r="41" spans="1:2" ht="12.75">
      <c r="A41" t="s">
        <v>65</v>
      </c>
      <c r="B41">
        <f>SQRT((B36/1.65)^2+(B38/1.65)^2)</f>
        <v>0</v>
      </c>
    </row>
    <row r="42" spans="1:2" ht="12.75">
      <c r="A42" t="s">
        <v>66</v>
      </c>
      <c r="B42">
        <f>B41*1.65</f>
        <v>0</v>
      </c>
    </row>
    <row r="44" spans="1:2" ht="12.75">
      <c r="A44" t="s">
        <v>58</v>
      </c>
      <c r="B44" t="str">
        <f>IF((B40&gt;B42),"Significant Difference","Not Significantly Different")</f>
        <v>Not Significantly Different</v>
      </c>
    </row>
  </sheetData>
  <mergeCells count="7">
    <mergeCell ref="A15:F15"/>
    <mergeCell ref="A28:F28"/>
    <mergeCell ref="A31:F31"/>
    <mergeCell ref="A7:F7"/>
    <mergeCell ref="A10:F10"/>
    <mergeCell ref="A13:F13"/>
    <mergeCell ref="A14:F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F31"/>
  <sheetViews>
    <sheetView workbookViewId="0" topLeftCell="A1">
      <selection activeCell="A1" sqref="A1"/>
    </sheetView>
  </sheetViews>
  <sheetFormatPr defaultColWidth="9.140625" defaultRowHeight="12.75"/>
  <cols>
    <col min="1" max="1" width="55.421875" style="0" customWidth="1"/>
  </cols>
  <sheetData>
    <row r="1" ht="15.75">
      <c r="A1" s="1" t="s">
        <v>105</v>
      </c>
    </row>
    <row r="3" ht="12.75">
      <c r="A3" s="3" t="s">
        <v>1</v>
      </c>
    </row>
    <row r="4" ht="12.75">
      <c r="A4" t="s">
        <v>67</v>
      </c>
    </row>
    <row r="6" ht="12.75">
      <c r="A6" s="3" t="s">
        <v>3</v>
      </c>
    </row>
    <row r="7" ht="12.75">
      <c r="A7" t="s">
        <v>68</v>
      </c>
    </row>
    <row r="9" ht="12.75">
      <c r="A9" s="3" t="s">
        <v>4</v>
      </c>
    </row>
    <row r="10" spans="1:6" ht="12.75">
      <c r="A10" s="28" t="s">
        <v>69</v>
      </c>
      <c r="B10" s="28"/>
      <c r="C10" s="28"/>
      <c r="D10" s="28"/>
      <c r="E10" s="28"/>
      <c r="F10" s="28"/>
    </row>
    <row r="11" spans="1:6" ht="25.5" customHeight="1">
      <c r="A11" s="28" t="s">
        <v>70</v>
      </c>
      <c r="B11" s="28"/>
      <c r="C11" s="28"/>
      <c r="D11" s="28"/>
      <c r="E11" s="28"/>
      <c r="F11" s="28"/>
    </row>
    <row r="12" spans="1:6" ht="12.75">
      <c r="A12" s="28" t="s">
        <v>71</v>
      </c>
      <c r="B12" s="28"/>
      <c r="C12" s="28"/>
      <c r="D12" s="28"/>
      <c r="E12" s="28"/>
      <c r="F12" s="28"/>
    </row>
    <row r="13" spans="1:6" ht="26.25" customHeight="1">
      <c r="A13" s="28" t="s">
        <v>108</v>
      </c>
      <c r="B13" s="28"/>
      <c r="C13" s="28"/>
      <c r="D13" s="28"/>
      <c r="E13" s="28"/>
      <c r="F13" s="28"/>
    </row>
    <row r="14" ht="13.5" thickBot="1">
      <c r="B14" t="s">
        <v>23</v>
      </c>
    </row>
    <row r="15" spans="1:2" ht="14.25" thickBot="1" thickTop="1">
      <c r="A15" t="s">
        <v>72</v>
      </c>
      <c r="B15" s="16">
        <v>1.1</v>
      </c>
    </row>
    <row r="16" spans="1:2" ht="14.25" thickBot="1" thickTop="1">
      <c r="A16" t="s">
        <v>73</v>
      </c>
      <c r="B16" s="16">
        <v>0.6</v>
      </c>
    </row>
    <row r="17" ht="13.5" thickTop="1">
      <c r="B17" t="s">
        <v>34</v>
      </c>
    </row>
    <row r="18" spans="1:2" ht="12.75">
      <c r="A18" t="s">
        <v>65</v>
      </c>
      <c r="B18" s="17">
        <v>0.7593917627964648</v>
      </c>
    </row>
    <row r="19" spans="1:2" ht="12.75">
      <c r="A19" t="s">
        <v>66</v>
      </c>
      <c r="B19" s="24">
        <v>1.252996408614167</v>
      </c>
    </row>
    <row r="21" ht="12.75">
      <c r="A21" s="3" t="s">
        <v>60</v>
      </c>
    </row>
    <row r="22" spans="1:6" ht="12.75">
      <c r="A22" s="28" t="s">
        <v>74</v>
      </c>
      <c r="B22" s="28"/>
      <c r="C22" s="28"/>
      <c r="D22" s="28"/>
      <c r="E22" s="28"/>
      <c r="F22" s="28"/>
    </row>
    <row r="25" ht="12.75">
      <c r="A25" s="3" t="s">
        <v>62</v>
      </c>
    </row>
    <row r="26" ht="13.5" thickBot="1">
      <c r="B26" t="s">
        <v>23</v>
      </c>
    </row>
    <row r="27" spans="1:2" ht="14.25" thickBot="1" thickTop="1">
      <c r="A27" t="s">
        <v>75</v>
      </c>
      <c r="B27" s="16"/>
    </row>
    <row r="28" spans="1:2" ht="14.25" thickBot="1" thickTop="1">
      <c r="A28" t="s">
        <v>76</v>
      </c>
      <c r="B28" s="16"/>
    </row>
    <row r="29" ht="13.5" thickTop="1">
      <c r="B29" t="s">
        <v>34</v>
      </c>
    </row>
    <row r="30" spans="1:2" ht="12.75">
      <c r="A30" t="s">
        <v>65</v>
      </c>
      <c r="B30" s="17">
        <f>SQRT((B27/1.65)^2+(B28/1.65)^2)</f>
        <v>0</v>
      </c>
    </row>
    <row r="31" spans="1:2" ht="12.75">
      <c r="A31" t="s">
        <v>66</v>
      </c>
      <c r="B31" s="24">
        <f>B30*1.65</f>
        <v>0</v>
      </c>
    </row>
  </sheetData>
  <mergeCells count="5">
    <mergeCell ref="A22:F22"/>
    <mergeCell ref="A10:F10"/>
    <mergeCell ref="A11:F11"/>
    <mergeCell ref="A12:F12"/>
    <mergeCell ref="A13:F1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F67"/>
  <sheetViews>
    <sheetView workbookViewId="0" topLeftCell="A1">
      <selection activeCell="A1" sqref="A1"/>
    </sheetView>
  </sheetViews>
  <sheetFormatPr defaultColWidth="9.140625" defaultRowHeight="12.75"/>
  <cols>
    <col min="1" max="1" width="64.28125" style="0" bestFit="1" customWidth="1"/>
    <col min="2" max="2" width="11.28125" style="0" customWidth="1"/>
    <col min="3" max="3" width="13.7109375" style="0" customWidth="1"/>
    <col min="4" max="4" width="15.57421875" style="0" customWidth="1"/>
  </cols>
  <sheetData>
    <row r="1" spans="1:3" ht="15.75">
      <c r="A1" s="1" t="s">
        <v>41</v>
      </c>
      <c r="C1" s="21"/>
    </row>
    <row r="2" ht="12.75">
      <c r="A2" t="s">
        <v>0</v>
      </c>
    </row>
    <row r="3" ht="12.75">
      <c r="A3" s="3" t="s">
        <v>1</v>
      </c>
    </row>
    <row r="4" spans="1:4" ht="25.5" customHeight="1">
      <c r="A4" s="28" t="s">
        <v>2</v>
      </c>
      <c r="B4" s="28"/>
      <c r="C4" s="28"/>
      <c r="D4" s="28"/>
    </row>
    <row r="6" ht="12.75">
      <c r="A6" s="3" t="s">
        <v>3</v>
      </c>
    </row>
    <row r="7" ht="12.75">
      <c r="A7" t="s">
        <v>42</v>
      </c>
    </row>
    <row r="9" ht="12.75">
      <c r="A9" s="3" t="s">
        <v>4</v>
      </c>
    </row>
    <row r="10" spans="1:6" ht="25.5" customHeight="1">
      <c r="A10" s="28" t="s">
        <v>5</v>
      </c>
      <c r="B10" s="28"/>
      <c r="C10" s="28"/>
      <c r="D10" s="28"/>
      <c r="E10" s="2"/>
      <c r="F10" s="2"/>
    </row>
    <row r="11" spans="1:6" ht="12.75">
      <c r="A11" s="28" t="s">
        <v>6</v>
      </c>
      <c r="B11" s="28"/>
      <c r="C11" s="28"/>
      <c r="D11" s="28"/>
      <c r="E11" s="28"/>
      <c r="F11" s="28"/>
    </row>
    <row r="12" spans="1:6" ht="24.75" customHeight="1">
      <c r="A12" s="4"/>
      <c r="B12" s="40" t="s">
        <v>7</v>
      </c>
      <c r="C12" s="40"/>
      <c r="D12" s="2"/>
      <c r="E12" s="2"/>
      <c r="F12" s="2"/>
    </row>
    <row r="13" spans="1:6" ht="12.75">
      <c r="A13" s="5"/>
      <c r="B13" s="6" t="s">
        <v>8</v>
      </c>
      <c r="C13" s="6" t="s">
        <v>9</v>
      </c>
      <c r="D13" s="7"/>
      <c r="E13" s="2"/>
      <c r="F13" s="2"/>
    </row>
    <row r="14" spans="1:6" ht="12.75">
      <c r="A14" s="6" t="s">
        <v>10</v>
      </c>
      <c r="B14" s="8">
        <v>366</v>
      </c>
      <c r="C14" s="5">
        <v>392</v>
      </c>
      <c r="D14" s="7"/>
      <c r="E14" s="2"/>
      <c r="F14" s="2"/>
    </row>
    <row r="15" spans="1:6" ht="12.75">
      <c r="A15" s="5" t="s">
        <v>11</v>
      </c>
      <c r="B15" s="8">
        <v>626</v>
      </c>
      <c r="C15" s="5">
        <v>387</v>
      </c>
      <c r="D15" s="7"/>
      <c r="E15" s="2"/>
      <c r="F15" s="2"/>
    </row>
    <row r="16" spans="1:6" ht="12.75">
      <c r="A16" s="5" t="s">
        <v>12</v>
      </c>
      <c r="B16" s="8">
        <v>0</v>
      </c>
      <c r="C16" s="5">
        <v>0</v>
      </c>
      <c r="D16" s="7" t="s">
        <v>13</v>
      </c>
      <c r="E16" s="2"/>
      <c r="F16" s="2"/>
    </row>
    <row r="17" spans="1:6" ht="12.75">
      <c r="A17" s="9" t="s">
        <v>14</v>
      </c>
      <c r="B17" s="8">
        <v>504</v>
      </c>
      <c r="C17" s="9">
        <v>449</v>
      </c>
      <c r="D17" s="7"/>
      <c r="E17" s="2"/>
      <c r="F17" s="2"/>
    </row>
    <row r="18" spans="1:6" ht="12.75">
      <c r="A18" s="9" t="s">
        <v>15</v>
      </c>
      <c r="B18" s="8">
        <v>526</v>
      </c>
      <c r="C18" s="9">
        <v>397</v>
      </c>
      <c r="D18" s="7"/>
      <c r="E18" s="2"/>
      <c r="F18" s="2"/>
    </row>
    <row r="19" spans="1:6" ht="12.75">
      <c r="A19" s="9" t="s">
        <v>16</v>
      </c>
      <c r="B19" s="10">
        <v>447</v>
      </c>
      <c r="C19" s="9">
        <v>316</v>
      </c>
      <c r="D19" s="7"/>
      <c r="E19" s="2"/>
      <c r="F19" s="2"/>
    </row>
    <row r="20" spans="1:6" ht="12.75">
      <c r="A20" s="9" t="s">
        <v>17</v>
      </c>
      <c r="B20" s="10">
        <v>1850</v>
      </c>
      <c r="C20" s="9">
        <v>842</v>
      </c>
      <c r="D20" s="7"/>
      <c r="E20" s="2"/>
      <c r="F20" s="2"/>
    </row>
    <row r="21" spans="1:6" ht="12.75">
      <c r="A21" s="9" t="s">
        <v>18</v>
      </c>
      <c r="B21" s="8">
        <f>SUM(B14:B20)</f>
        <v>4319</v>
      </c>
      <c r="C21" s="5"/>
      <c r="D21" s="7"/>
      <c r="E21" s="2"/>
      <c r="F21" s="2"/>
    </row>
    <row r="22" spans="1:6" ht="12.75">
      <c r="A22" s="5"/>
      <c r="B22" s="8"/>
      <c r="C22" s="5"/>
      <c r="D22" s="7"/>
      <c r="E22" s="2"/>
      <c r="F22" s="2"/>
    </row>
    <row r="23" spans="1:6" ht="25.5" customHeight="1" thickBot="1">
      <c r="A23" s="28" t="s">
        <v>19</v>
      </c>
      <c r="B23" s="28"/>
      <c r="C23" s="28"/>
      <c r="D23" s="28"/>
      <c r="E23" s="2"/>
      <c r="F23" s="2"/>
    </row>
    <row r="24" spans="1:6" ht="25.5" customHeight="1" thickTop="1">
      <c r="A24" s="31" t="s">
        <v>43</v>
      </c>
      <c r="B24" s="32"/>
      <c r="C24" s="32"/>
      <c r="D24" s="33"/>
      <c r="E24" s="2"/>
      <c r="F24" s="2"/>
    </row>
    <row r="25" spans="1:6" ht="25.5" customHeight="1">
      <c r="A25" s="34" t="s">
        <v>44</v>
      </c>
      <c r="B25" s="35"/>
      <c r="C25" s="35"/>
      <c r="D25" s="36"/>
      <c r="E25" s="2"/>
      <c r="F25" s="2"/>
    </row>
    <row r="26" spans="1:6" ht="57" customHeight="1">
      <c r="A26" s="37" t="s">
        <v>46</v>
      </c>
      <c r="B26" s="38"/>
      <c r="C26" s="38"/>
      <c r="D26" s="39"/>
      <c r="E26" s="2"/>
      <c r="F26" s="2"/>
    </row>
    <row r="27" spans="1:6" ht="13.5" thickBot="1">
      <c r="A27" s="11" t="s">
        <v>20</v>
      </c>
      <c r="B27" s="12"/>
      <c r="C27" s="13"/>
      <c r="D27" s="14"/>
      <c r="E27" s="2"/>
      <c r="F27" s="2"/>
    </row>
    <row r="28" spans="1:6" ht="13.5" thickTop="1">
      <c r="A28" s="5"/>
      <c r="B28" s="8"/>
      <c r="C28" s="5"/>
      <c r="D28" s="7"/>
      <c r="E28" s="2"/>
      <c r="F28" s="2"/>
    </row>
    <row r="29" spans="1:6" ht="12.75">
      <c r="A29" s="15" t="s">
        <v>21</v>
      </c>
      <c r="B29" s="5"/>
      <c r="C29" s="5"/>
      <c r="D29" s="7"/>
      <c r="E29" s="2"/>
      <c r="F29" s="2"/>
    </row>
    <row r="30" spans="1:6" ht="12.75">
      <c r="A30" s="5" t="s">
        <v>22</v>
      </c>
      <c r="B30" s="8"/>
      <c r="C30" s="5"/>
      <c r="D30" s="7"/>
      <c r="E30" s="2"/>
      <c r="F30" s="2"/>
    </row>
    <row r="31" spans="1:6" ht="12.75">
      <c r="A31" s="5"/>
      <c r="B31" s="8"/>
      <c r="C31" s="5" t="s">
        <v>45</v>
      </c>
      <c r="D31" s="7"/>
      <c r="E31" s="2"/>
      <c r="F31" s="2"/>
    </row>
    <row r="32" spans="2:6" ht="15" thickBot="1">
      <c r="B32" t="s">
        <v>23</v>
      </c>
      <c r="C32" t="s">
        <v>24</v>
      </c>
      <c r="D32" t="s">
        <v>25</v>
      </c>
      <c r="E32" s="2"/>
      <c r="F32" s="2"/>
    </row>
    <row r="33" spans="1:6" ht="14.25" thickBot="1" thickTop="1">
      <c r="A33" t="s">
        <v>26</v>
      </c>
      <c r="B33" s="16">
        <v>392</v>
      </c>
      <c r="C33" s="17">
        <v>237.5757575757576</v>
      </c>
      <c r="D33" s="17">
        <v>56442.24058769514</v>
      </c>
      <c r="E33" s="2"/>
      <c r="F33" s="2"/>
    </row>
    <row r="34" spans="1:6" ht="14.25" thickBot="1" thickTop="1">
      <c r="A34" t="s">
        <v>27</v>
      </c>
      <c r="B34" s="16">
        <v>387</v>
      </c>
      <c r="C34" s="17">
        <v>234.54545454545456</v>
      </c>
      <c r="D34" s="17">
        <v>55011.570247933894</v>
      </c>
      <c r="E34" s="2"/>
      <c r="F34" s="2"/>
    </row>
    <row r="35" spans="1:6" ht="14.25" thickBot="1" thickTop="1">
      <c r="A35" t="s">
        <v>28</v>
      </c>
      <c r="B35" s="16">
        <v>0</v>
      </c>
      <c r="C35" s="17">
        <v>0</v>
      </c>
      <c r="D35" s="17">
        <v>0</v>
      </c>
      <c r="E35" s="2"/>
      <c r="F35" s="2"/>
    </row>
    <row r="36" spans="1:6" ht="14.25" thickBot="1" thickTop="1">
      <c r="A36" t="s">
        <v>29</v>
      </c>
      <c r="B36" s="16">
        <v>449</v>
      </c>
      <c r="C36">
        <v>272.12</v>
      </c>
      <c r="D36">
        <v>74049.95</v>
      </c>
      <c r="E36" s="2"/>
      <c r="F36" s="2"/>
    </row>
    <row r="37" spans="1:6" ht="13.5" customHeight="1" thickBot="1" thickTop="1">
      <c r="A37" t="s">
        <v>30</v>
      </c>
      <c r="B37" s="16">
        <v>397</v>
      </c>
      <c r="C37">
        <v>240.61</v>
      </c>
      <c r="D37">
        <v>57891.28</v>
      </c>
      <c r="E37" s="2"/>
      <c r="F37" s="2"/>
    </row>
    <row r="38" spans="1:6" ht="14.25" thickBot="1" thickTop="1">
      <c r="A38" t="s">
        <v>31</v>
      </c>
      <c r="B38" s="16">
        <v>316</v>
      </c>
      <c r="C38">
        <v>191.52</v>
      </c>
      <c r="D38">
        <v>36678.05</v>
      </c>
      <c r="E38" s="2"/>
      <c r="F38" s="2"/>
    </row>
    <row r="39" spans="1:6" ht="14.25" thickBot="1" thickTop="1">
      <c r="A39" t="s">
        <v>32</v>
      </c>
      <c r="B39" s="16">
        <v>842</v>
      </c>
      <c r="C39" s="17">
        <v>510.3</v>
      </c>
      <c r="D39">
        <v>260409.18</v>
      </c>
      <c r="E39" s="2"/>
      <c r="F39" s="2"/>
    </row>
    <row r="40" spans="3:6" ht="13.5" thickTop="1">
      <c r="C40" t="s">
        <v>33</v>
      </c>
      <c r="D40" s="17">
        <v>540482.277318641</v>
      </c>
      <c r="E40" s="2"/>
      <c r="F40" s="2"/>
    </row>
    <row r="41" spans="4:6" ht="12.75">
      <c r="D41" s="17"/>
      <c r="E41" s="2"/>
      <c r="F41" s="2"/>
    </row>
    <row r="42" spans="2:4" ht="12.75">
      <c r="B42" t="s">
        <v>34</v>
      </c>
      <c r="D42" s="17"/>
    </row>
    <row r="43" spans="1:3" ht="12.75">
      <c r="A43" t="s">
        <v>35</v>
      </c>
      <c r="B43" s="18">
        <v>735.1749977513116</v>
      </c>
      <c r="C43" t="s">
        <v>36</v>
      </c>
    </row>
    <row r="44" spans="1:2" ht="12.75">
      <c r="A44" t="s">
        <v>37</v>
      </c>
      <c r="B44" s="18">
        <v>1213.038746289664</v>
      </c>
    </row>
    <row r="45" spans="1:4" ht="12.75">
      <c r="A45" s="5"/>
      <c r="B45" s="8"/>
      <c r="C45" s="5"/>
      <c r="D45" s="7"/>
    </row>
    <row r="46" spans="1:4" ht="12.75">
      <c r="A46" s="15" t="s">
        <v>38</v>
      </c>
      <c r="B46" s="8"/>
      <c r="C46" s="5"/>
      <c r="D46" s="7"/>
    </row>
    <row r="47" spans="1:4" ht="12.75">
      <c r="A47" s="9" t="s">
        <v>39</v>
      </c>
      <c r="B47" s="8"/>
      <c r="C47" s="5"/>
      <c r="D47" s="7"/>
    </row>
    <row r="48" spans="1:4" ht="12.75">
      <c r="A48" s="5"/>
      <c r="B48" s="5"/>
      <c r="C48" s="5"/>
      <c r="D48" s="7"/>
    </row>
    <row r="49" spans="1:4" ht="12.75">
      <c r="A49" s="5"/>
      <c r="B49" s="6"/>
      <c r="C49" s="6"/>
      <c r="D49" s="7"/>
    </row>
    <row r="50" spans="1:4" ht="12.75">
      <c r="A50" s="5"/>
      <c r="B50" s="5"/>
      <c r="C50" s="5"/>
      <c r="D50" s="7"/>
    </row>
    <row r="51" spans="1:4" ht="12.75">
      <c r="A51" s="19" t="s">
        <v>40</v>
      </c>
      <c r="B51" s="7"/>
      <c r="C51" s="7"/>
      <c r="D51" s="7"/>
    </row>
    <row r="52" spans="1:4" ht="12.75">
      <c r="A52" s="7"/>
      <c r="B52" s="20"/>
      <c r="C52" s="7"/>
      <c r="D52" s="7"/>
    </row>
    <row r="53" spans="1:4" ht="12.75">
      <c r="A53" s="2"/>
      <c r="B53" s="2"/>
      <c r="C53" s="2"/>
      <c r="D53" s="2"/>
    </row>
    <row r="54" spans="1:4" ht="12.75">
      <c r="A54" s="2"/>
      <c r="B54" s="2"/>
      <c r="C54" s="2"/>
      <c r="D54" s="2"/>
    </row>
    <row r="55" spans="1:4" ht="12.75">
      <c r="A55" s="2"/>
      <c r="B55" s="2"/>
      <c r="C55" s="2"/>
      <c r="D55" s="2"/>
    </row>
    <row r="56" spans="1:4" ht="12.75">
      <c r="A56" s="2"/>
      <c r="B56" s="2"/>
      <c r="C56" s="2"/>
      <c r="D56" s="2"/>
    </row>
    <row r="57" spans="1:4" ht="12.75">
      <c r="A57" s="2"/>
      <c r="B57" s="2"/>
      <c r="C57" s="2"/>
      <c r="D57" s="2"/>
    </row>
    <row r="58" spans="1:4" ht="12.75">
      <c r="A58" s="2"/>
      <c r="B58" s="2"/>
      <c r="C58" s="2"/>
      <c r="D58" s="2"/>
    </row>
    <row r="59" spans="2:4" ht="15" thickBot="1">
      <c r="B59" t="s">
        <v>23</v>
      </c>
      <c r="C59" t="s">
        <v>24</v>
      </c>
      <c r="D59" t="s">
        <v>25</v>
      </c>
    </row>
    <row r="60" spans="1:4" ht="14.25" thickBot="1" thickTop="1">
      <c r="A60" t="s">
        <v>26</v>
      </c>
      <c r="B60" s="16">
        <v>0</v>
      </c>
      <c r="C60" s="17">
        <f>B60/1.65</f>
        <v>0</v>
      </c>
      <c r="D60" s="17">
        <f>C60^2</f>
        <v>0</v>
      </c>
    </row>
    <row r="61" spans="1:4" ht="14.25" thickBot="1" thickTop="1">
      <c r="A61" t="s">
        <v>27</v>
      </c>
      <c r="B61" s="16">
        <v>0</v>
      </c>
      <c r="C61" s="17">
        <f>B61/1.65</f>
        <v>0</v>
      </c>
      <c r="D61" s="17">
        <f>C61^2</f>
        <v>0</v>
      </c>
    </row>
    <row r="62" spans="1:4" ht="14.25" thickBot="1" thickTop="1">
      <c r="A62" t="s">
        <v>28</v>
      </c>
      <c r="B62" s="16">
        <v>0</v>
      </c>
      <c r="C62" s="17">
        <f>B62/1.65</f>
        <v>0</v>
      </c>
      <c r="D62" s="17">
        <f>C62^2</f>
        <v>0</v>
      </c>
    </row>
    <row r="63" spans="3:4" ht="13.5" thickTop="1">
      <c r="C63" t="s">
        <v>33</v>
      </c>
      <c r="D63" s="17">
        <f>SUM(D47:D62)</f>
        <v>0</v>
      </c>
    </row>
    <row r="64" ht="12.75">
      <c r="D64" s="17"/>
    </row>
    <row r="65" spans="2:4" ht="12.75">
      <c r="B65" t="s">
        <v>34</v>
      </c>
      <c r="D65" s="17"/>
    </row>
    <row r="66" spans="1:3" ht="12.75">
      <c r="A66" t="s">
        <v>35</v>
      </c>
      <c r="B66" s="18">
        <f>SQRT(D63)</f>
        <v>0</v>
      </c>
      <c r="C66" t="s">
        <v>36</v>
      </c>
    </row>
    <row r="67" spans="1:2" ht="12.75">
      <c r="A67" t="s">
        <v>37</v>
      </c>
      <c r="B67" s="18">
        <f>B66*1.65</f>
        <v>0</v>
      </c>
    </row>
  </sheetData>
  <mergeCells count="8">
    <mergeCell ref="A4:D4"/>
    <mergeCell ref="A10:D10"/>
    <mergeCell ref="A11:F11"/>
    <mergeCell ref="B12:C12"/>
    <mergeCell ref="A23:D23"/>
    <mergeCell ref="A24:D24"/>
    <mergeCell ref="A25:D25"/>
    <mergeCell ref="A26:D26"/>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codeName="Sheet7"/>
  <dimension ref="A1:F39"/>
  <sheetViews>
    <sheetView workbookViewId="0" topLeftCell="A10">
      <selection activeCell="B39" sqref="B39"/>
    </sheetView>
  </sheetViews>
  <sheetFormatPr defaultColWidth="9.140625" defaultRowHeight="12.75"/>
  <cols>
    <col min="1" max="1" width="52.00390625" style="0" bestFit="1" customWidth="1"/>
  </cols>
  <sheetData>
    <row r="1" ht="15.75">
      <c r="A1" s="1" t="s">
        <v>77</v>
      </c>
    </row>
    <row r="2" ht="12.75">
      <c r="A2" t="s">
        <v>78</v>
      </c>
    </row>
    <row r="3" ht="12.75">
      <c r="A3" t="s">
        <v>79</v>
      </c>
    </row>
    <row r="5" ht="12.75">
      <c r="A5" s="3" t="s">
        <v>1</v>
      </c>
    </row>
    <row r="6" ht="12.75">
      <c r="A6" t="s">
        <v>80</v>
      </c>
    </row>
    <row r="8" ht="12.75">
      <c r="A8" s="3" t="s">
        <v>3</v>
      </c>
    </row>
    <row r="9" spans="1:6" ht="26.25" customHeight="1">
      <c r="A9" s="28" t="s">
        <v>81</v>
      </c>
      <c r="B9" s="28"/>
      <c r="C9" s="28"/>
      <c r="D9" s="28"/>
      <c r="E9" s="28"/>
      <c r="F9" s="28"/>
    </row>
    <row r="11" ht="12.75">
      <c r="A11" s="3" t="s">
        <v>4</v>
      </c>
    </row>
    <row r="12" spans="1:6" ht="12.75">
      <c r="A12" s="28" t="s">
        <v>82</v>
      </c>
      <c r="B12" s="28"/>
      <c r="C12" s="28"/>
      <c r="D12" s="28"/>
      <c r="E12" s="28"/>
      <c r="F12" s="28"/>
    </row>
    <row r="13" spans="1:6" ht="26.25" customHeight="1">
      <c r="A13" s="28" t="s">
        <v>114</v>
      </c>
      <c r="B13" s="28"/>
      <c r="C13" s="28"/>
      <c r="D13" s="28"/>
      <c r="E13" s="28"/>
      <c r="F13" s="28"/>
    </row>
    <row r="14" spans="1:6" ht="38.25" customHeight="1">
      <c r="A14" s="28" t="s">
        <v>109</v>
      </c>
      <c r="B14" s="28"/>
      <c r="C14" s="28"/>
      <c r="D14" s="28"/>
      <c r="E14" s="28"/>
      <c r="F14" s="28"/>
    </row>
    <row r="15" spans="1:6" ht="12.75">
      <c r="A15" s="2"/>
      <c r="B15" s="2"/>
      <c r="C15" s="2"/>
      <c r="D15" s="2"/>
      <c r="E15" s="2"/>
      <c r="F15" s="2"/>
    </row>
    <row r="16" ht="13.5" thickBot="1">
      <c r="B16" t="s">
        <v>23</v>
      </c>
    </row>
    <row r="17" spans="1:2" ht="14.25" thickBot="1" thickTop="1">
      <c r="A17" t="s">
        <v>83</v>
      </c>
      <c r="B17" s="25">
        <v>2310</v>
      </c>
    </row>
    <row r="18" spans="1:2" ht="14.25" thickBot="1" thickTop="1">
      <c r="A18" t="s">
        <v>84</v>
      </c>
      <c r="B18" s="25">
        <v>665</v>
      </c>
    </row>
    <row r="19" spans="1:2" ht="14.25" thickBot="1" thickTop="1">
      <c r="A19" t="s">
        <v>85</v>
      </c>
      <c r="B19" s="25">
        <v>57761</v>
      </c>
    </row>
    <row r="20" spans="1:2" ht="14.25" thickBot="1" thickTop="1">
      <c r="A20" t="s">
        <v>86</v>
      </c>
      <c r="B20" s="25">
        <v>4138</v>
      </c>
    </row>
    <row r="21" ht="13.5" thickTop="1">
      <c r="B21" t="s">
        <v>34</v>
      </c>
    </row>
    <row r="22" spans="1:2" ht="12.75">
      <c r="A22" t="s">
        <v>87</v>
      </c>
      <c r="B22" s="26">
        <v>0.03999238240335174</v>
      </c>
    </row>
    <row r="23" spans="1:2" ht="12.75">
      <c r="A23" t="s">
        <v>88</v>
      </c>
      <c r="B23" s="26">
        <v>0.006758042415544286</v>
      </c>
    </row>
    <row r="24" spans="1:2" ht="12.75">
      <c r="A24" t="s">
        <v>89</v>
      </c>
      <c r="B24" s="26">
        <v>0.011150769985648071</v>
      </c>
    </row>
    <row r="26" ht="12.75">
      <c r="A26" s="3" t="s">
        <v>60</v>
      </c>
    </row>
    <row r="27" spans="1:6" ht="26.25" customHeight="1">
      <c r="A27" s="28" t="s">
        <v>90</v>
      </c>
      <c r="B27" s="28"/>
      <c r="C27" s="28"/>
      <c r="D27" s="28"/>
      <c r="E27" s="28"/>
      <c r="F27" s="28"/>
    </row>
    <row r="30" ht="12.75">
      <c r="A30" s="3" t="s">
        <v>62</v>
      </c>
    </row>
    <row r="31" ht="13.5" thickBot="1">
      <c r="B31" t="s">
        <v>23</v>
      </c>
    </row>
    <row r="32" spans="1:2" ht="14.25" thickBot="1" thickTop="1">
      <c r="A32" t="s">
        <v>91</v>
      </c>
      <c r="B32" s="16"/>
    </row>
    <row r="33" spans="1:2" ht="14.25" thickBot="1" thickTop="1">
      <c r="A33" t="s">
        <v>84</v>
      </c>
      <c r="B33" s="16"/>
    </row>
    <row r="34" spans="1:2" ht="14.25" thickBot="1" thickTop="1">
      <c r="A34" t="s">
        <v>92</v>
      </c>
      <c r="B34" s="16"/>
    </row>
    <row r="35" spans="1:2" ht="14.25" thickBot="1" thickTop="1">
      <c r="A35" t="s">
        <v>86</v>
      </c>
      <c r="B35" s="16"/>
    </row>
    <row r="36" ht="13.5" thickTop="1">
      <c r="B36" t="s">
        <v>34</v>
      </c>
    </row>
    <row r="37" spans="1:2" ht="12.75">
      <c r="A37" t="s">
        <v>87</v>
      </c>
      <c r="B37" t="e">
        <f>B32/B34</f>
        <v>#DIV/0!</v>
      </c>
    </row>
    <row r="38" spans="1:2" ht="12.75">
      <c r="A38" t="s">
        <v>88</v>
      </c>
      <c r="B38" t="e">
        <f>IF((B33/1.65)^2-(B32^2/B34^2)*(B35/1.65)^2&gt;0,1/B34*SQRT((B33/1.65)^2-(B32^2/B34^2)*(B35/1.65)^2),1/B34*SQRT((B33/1.65)^2+(B32^2/B34^2)*(B35/1.65)^2))</f>
        <v>#DIV/0!</v>
      </c>
    </row>
    <row r="39" spans="1:2" ht="12.75">
      <c r="A39" t="s">
        <v>89</v>
      </c>
      <c r="B39" t="e">
        <f>B38*1.65</f>
        <v>#DIV/0!</v>
      </c>
    </row>
  </sheetData>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8"/>
  <dimension ref="A1:F38"/>
  <sheetViews>
    <sheetView workbookViewId="0" topLeftCell="A1">
      <selection activeCell="A1" sqref="A1"/>
    </sheetView>
  </sheetViews>
  <sheetFormatPr defaultColWidth="9.140625" defaultRowHeight="12.75"/>
  <cols>
    <col min="1" max="1" width="42.28125" style="0" customWidth="1"/>
  </cols>
  <sheetData>
    <row r="1" ht="15.75">
      <c r="A1" s="1" t="s">
        <v>93</v>
      </c>
    </row>
    <row r="2" ht="12.75">
      <c r="A2" t="s">
        <v>94</v>
      </c>
    </row>
    <row r="3" ht="12.75">
      <c r="A3" t="s">
        <v>95</v>
      </c>
    </row>
    <row r="5" ht="12.75">
      <c r="A5" s="3" t="s">
        <v>1</v>
      </c>
    </row>
    <row r="6" ht="12.75">
      <c r="A6" t="s">
        <v>96</v>
      </c>
    </row>
    <row r="8" ht="12.75">
      <c r="A8" s="3" t="s">
        <v>3</v>
      </c>
    </row>
    <row r="9" spans="1:6" ht="26.25" customHeight="1">
      <c r="A9" s="28" t="s">
        <v>97</v>
      </c>
      <c r="B9" s="28"/>
      <c r="C9" s="28"/>
      <c r="D9" s="28"/>
      <c r="E9" s="28"/>
      <c r="F9" s="28"/>
    </row>
    <row r="11" ht="12.75">
      <c r="A11" s="3" t="s">
        <v>4</v>
      </c>
    </row>
    <row r="12" spans="1:6" ht="26.25" customHeight="1">
      <c r="A12" s="28" t="s">
        <v>98</v>
      </c>
      <c r="B12" s="28"/>
      <c r="C12" s="28"/>
      <c r="D12" s="28"/>
      <c r="E12" s="28"/>
      <c r="F12" s="28"/>
    </row>
    <row r="13" spans="1:6" ht="26.25" customHeight="1">
      <c r="A13" s="28" t="s">
        <v>115</v>
      </c>
      <c r="B13" s="28"/>
      <c r="C13" s="28"/>
      <c r="D13" s="28"/>
      <c r="E13" s="28"/>
      <c r="F13" s="28"/>
    </row>
    <row r="14" spans="1:6" ht="38.25" customHeight="1">
      <c r="A14" s="28" t="s">
        <v>110</v>
      </c>
      <c r="B14" s="28"/>
      <c r="C14" s="28"/>
      <c r="D14" s="28"/>
      <c r="E14" s="28"/>
      <c r="F14" s="28"/>
    </row>
    <row r="15" spans="1:6" ht="12.75">
      <c r="A15" s="2"/>
      <c r="B15" s="2"/>
      <c r="C15" s="2"/>
      <c r="D15" s="2"/>
      <c r="E15" s="2"/>
      <c r="F15" s="2"/>
    </row>
    <row r="16" ht="13.5" thickBot="1">
      <c r="B16" t="s">
        <v>23</v>
      </c>
    </row>
    <row r="17" spans="1:2" ht="14.25" thickBot="1" thickTop="1">
      <c r="A17" t="s">
        <v>99</v>
      </c>
      <c r="B17" s="16">
        <v>964</v>
      </c>
    </row>
    <row r="18" spans="1:2" ht="14.25" thickBot="1" thickTop="1">
      <c r="A18" t="s">
        <v>84</v>
      </c>
      <c r="B18" s="16">
        <v>37</v>
      </c>
    </row>
    <row r="19" spans="1:2" ht="14.25" thickBot="1" thickTop="1">
      <c r="A19" t="s">
        <v>100</v>
      </c>
      <c r="B19" s="16">
        <v>34127</v>
      </c>
    </row>
    <row r="20" spans="1:2" ht="14.25" thickBot="1" thickTop="1">
      <c r="A20" t="s">
        <v>86</v>
      </c>
      <c r="B20" s="16">
        <v>7989</v>
      </c>
    </row>
    <row r="21" ht="13.5" thickTop="1">
      <c r="B21" t="s">
        <v>34</v>
      </c>
    </row>
    <row r="22" spans="1:2" ht="12.75">
      <c r="A22" t="s">
        <v>101</v>
      </c>
      <c r="B22" s="26">
        <v>0.028247428722126176</v>
      </c>
    </row>
    <row r="23" spans="1:2" ht="12.75">
      <c r="A23" t="s">
        <v>102</v>
      </c>
      <c r="B23" s="26">
        <v>0.0040611548186901625</v>
      </c>
    </row>
    <row r="24" spans="1:2" ht="12.75">
      <c r="A24" t="s">
        <v>103</v>
      </c>
      <c r="B24" s="26">
        <v>0.006700905450838767</v>
      </c>
    </row>
    <row r="26" ht="12.75">
      <c r="A26" s="3" t="s">
        <v>60</v>
      </c>
    </row>
    <row r="27" spans="1:6" ht="26.25" customHeight="1">
      <c r="A27" s="28" t="s">
        <v>104</v>
      </c>
      <c r="B27" s="28"/>
      <c r="C27" s="28"/>
      <c r="D27" s="28"/>
      <c r="E27" s="28"/>
      <c r="F27" s="28"/>
    </row>
    <row r="29" ht="12.75">
      <c r="A29" s="3" t="s">
        <v>62</v>
      </c>
    </row>
    <row r="30" ht="13.5" thickBot="1">
      <c r="B30" t="s">
        <v>23</v>
      </c>
    </row>
    <row r="31" spans="1:2" ht="14.25" thickBot="1" thickTop="1">
      <c r="A31" t="s">
        <v>91</v>
      </c>
      <c r="B31" s="16"/>
    </row>
    <row r="32" spans="1:2" ht="14.25" thickBot="1" thickTop="1">
      <c r="A32" t="s">
        <v>84</v>
      </c>
      <c r="B32" s="16"/>
    </row>
    <row r="33" spans="1:2" ht="14.25" thickBot="1" thickTop="1">
      <c r="A33" t="s">
        <v>92</v>
      </c>
      <c r="B33" s="16"/>
    </row>
    <row r="34" spans="1:2" ht="14.25" thickBot="1" thickTop="1">
      <c r="A34" t="s">
        <v>86</v>
      </c>
      <c r="B34" s="16"/>
    </row>
    <row r="35" ht="13.5" thickTop="1">
      <c r="B35" t="s">
        <v>34</v>
      </c>
    </row>
    <row r="36" spans="1:2" ht="12.75">
      <c r="A36" t="s">
        <v>101</v>
      </c>
      <c r="B36" s="26" t="e">
        <f>B31/B33</f>
        <v>#DIV/0!</v>
      </c>
    </row>
    <row r="37" spans="1:2" ht="12.75">
      <c r="A37" t="s">
        <v>102</v>
      </c>
      <c r="B37" s="26" t="e">
        <f>1/B33*SQRT((B32/1.65)^2+(B31^2/B33^2)*(B34/1.65)^2)</f>
        <v>#DIV/0!</v>
      </c>
    </row>
    <row r="38" spans="1:2" ht="12.75">
      <c r="A38" t="s">
        <v>103</v>
      </c>
      <c r="B38" s="26" t="e">
        <f>B37*1.65</f>
        <v>#DIV/0!</v>
      </c>
    </row>
  </sheetData>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MIS</cp:lastModifiedBy>
  <cp:lastPrinted>2006-11-17T14:55:49Z</cp:lastPrinted>
  <dcterms:created xsi:type="dcterms:W3CDTF">2006-11-03T19:11:40Z</dcterms:created>
  <dcterms:modified xsi:type="dcterms:W3CDTF">2006-11-22T16:12:51Z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-640838148</vt:i4>
  </property>
  <property fmtid="{D5CDD505-2E9C-101B-9397-08002B2CF9AE}" pid="3" name="_EmailSubject">
    <vt:lpwstr>ACS StatisticalCalculationsMenu</vt:lpwstr>
  </property>
  <property fmtid="{D5CDD505-2E9C-101B-9397-08002B2CF9AE}" pid="4" name="_AuthorEmail">
    <vt:lpwstr>LGAINES@EMPIRE.STATE.NY.US</vt:lpwstr>
  </property>
  <property fmtid="{D5CDD505-2E9C-101B-9397-08002B2CF9AE}" pid="5" name="_AuthorEmailDisplayName">
    <vt:lpwstr>Gaines, Len</vt:lpwstr>
  </property>
  <property fmtid="{D5CDD505-2E9C-101B-9397-08002B2CF9AE}" pid="6" name="_PreviousAdHocReviewCycleID">
    <vt:i4>-37793752</vt:i4>
  </property>
</Properties>
</file>